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<sst xmlns="http://schemas.openxmlformats.org/spreadsheetml/2006/main" count="77" uniqueCount="76">
  <si>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</si>
  <si>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</si>
  <si>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</si>
  <si>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</si>
  <si>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</si>
  <si>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</si>
  <si>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</si>
  <si>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</si>
  <si>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</si>
  <si>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</si>
  <si>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</si>
  <si>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</si>
  <si>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</si>
  <si>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</si>
  <si>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</si>
  <si>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</si>
  <si>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</si>
  <si>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</si>
  <si>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</si>
  <si>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</si>
  <si>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</si>
  <si>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</si>
  <si>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</si>
  <si>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</si>
  <si>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</si>
  <si>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</si>
  <si>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</si>
  <si>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</si>
  <si>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</si>
  <si>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</si>
  <si>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</si>
  <si>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</si>
  <si>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</si>
  <si>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</si>
  <si>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</si>
  <si>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</si>
  <si>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</si>
  <si>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</si>
  <si>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</si>
  <si>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</si>
  <si>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</si>
  <si>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</si>
  <si>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</si>
  <si>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</si>
  <si>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</si>
  <si>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</si>
  <si>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</si>
  <si>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</si>
  <si>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</si>
  <si>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</si>
  <si>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</si>
  <si>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</si>
  <si>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</si>
  <si>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</si>
  <si>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</si>
  <si>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</si>
  <si>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</si>
  <si>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</si>
  <si>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</si>
  <si>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</si>
  <si>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</si>
  <si>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</si>
  <si>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</si>
  <si>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</si>
  <si>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</si>
  <si>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</si>
  <si>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</si>
  <si>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</si>
  <si>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</si>
  <si>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</si>
  <si>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</si>
  <si>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</si>
  <si>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</si>
  <si>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</si>
  <si>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08/06/20 - VENCIMENTO 16/06/20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</si>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</sst>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35556</v>
      </c>
      <c r="C7" s="10">
        <f>C8+C11</f>
        <v>53523</v>
      </c>
      <c r="D7" s="10">
        <f aca="true" t="shared" si="0" ref="D7:K7">D8+D11</f>
        <v>130068</v>
      </c>
      <c r="E7" s="10">
        <f t="shared" si="0"/>
        <v>138393</v>
      </c>
      <c r="F7" s="10">
        <f t="shared" si="0"/>
        <v>157842</v>
      </c>
      <c r="G7" s="10">
        <f t="shared" si="0"/>
        <v>64591</v>
      </c>
      <c r="H7" s="10">
        <f t="shared" si="0"/>
        <v>26329</v>
      </c>
      <c r="I7" s="10">
        <f t="shared" si="0"/>
        <v>54148</v>
      </c>
      <c r="J7" s="10">
        <f t="shared" si="0"/>
        <v>40170</v>
      </c>
      <c r="K7" s="10">
        <f t="shared" si="0"/>
        <v>99215</v>
      </c>
      <c r="L7" s="10">
        <f>SUM(B7:K7)</f>
        <v>799835</v>
      </c>
      <c r="M7" s="11"/>
    </row>
    <row r="8" spans="1:13" ht="17.25" customHeight="1">
      <c r="A8" s="12" t="s">
        <v>18</v>
      </c>
      <c r="B8" s="13">
        <f>B9+B10</f>
        <v>2489</v>
      </c>
      <c r="C8" s="13">
        <f aca="true" t="shared" si="1" ref="C8:K8">C9+C10</f>
        <v>3960</v>
      </c>
      <c r="D8" s="13">
        <f t="shared" si="1"/>
        <v>9878</v>
      </c>
      <c r="E8" s="13">
        <f t="shared" si="1"/>
        <v>9490</v>
      </c>
      <c r="F8" s="13">
        <f t="shared" si="1"/>
        <v>9978</v>
      </c>
      <c r="G8" s="13">
        <f t="shared" si="1"/>
        <v>4742</v>
      </c>
      <c r="H8" s="13">
        <f t="shared" si="1"/>
        <v>1659</v>
      </c>
      <c r="I8" s="13">
        <f t="shared" si="1"/>
        <v>2716</v>
      </c>
      <c r="J8" s="13">
        <f t="shared" si="1"/>
        <v>2132</v>
      </c>
      <c r="K8" s="13">
        <f t="shared" si="1"/>
        <v>6054</v>
      </c>
      <c r="L8" s="13">
        <f>SUM(B8:K8)</f>
        <v>53098</v>
      </c>
      <c r="M8"/>
    </row>
    <row r="9" spans="1:13" ht="17.25" customHeight="1">
      <c r="A9" s="14" t="s">
        <v>19</v>
      </c>
      <c r="B9" s="15">
        <v>2489</v>
      </c>
      <c r="C9" s="15">
        <v>3960</v>
      </c>
      <c r="D9" s="15">
        <v>9878</v>
      </c>
      <c r="E9" s="15">
        <v>9490</v>
      </c>
      <c r="F9" s="15">
        <v>9978</v>
      </c>
      <c r="G9" s="15">
        <v>4742</v>
      </c>
      <c r="H9" s="15">
        <v>1658</v>
      </c>
      <c r="I9" s="15">
        <v>2716</v>
      </c>
      <c r="J9" s="15">
        <v>2132</v>
      </c>
      <c r="K9" s="15">
        <v>6054</v>
      </c>
      <c r="L9" s="13">
        <f>SUM(B9:K9)</f>
        <v>53097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33067</v>
      </c>
      <c r="C11" s="15">
        <v>49563</v>
      </c>
      <c r="D11" s="15">
        <v>120190</v>
      </c>
      <c r="E11" s="15">
        <v>128903</v>
      </c>
      <c r="F11" s="15">
        <v>147864</v>
      </c>
      <c r="G11" s="15">
        <v>59849</v>
      </c>
      <c r="H11" s="15">
        <v>24670</v>
      </c>
      <c r="I11" s="15">
        <v>51432</v>
      </c>
      <c r="J11" s="15">
        <v>38038</v>
      </c>
      <c r="K11" s="15">
        <v>93161</v>
      </c>
      <c r="L11" s="13">
        <f>SUM(B11:K11)</f>
        <v>746737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1.174982047027866</v>
      </c>
      <c r="C15" s="22">
        <v>1.747244955909278</v>
      </c>
      <c r="D15" s="22">
        <v>2.052567322402019</v>
      </c>
      <c r="E15" s="22">
        <v>1.579267070399747</v>
      </c>
      <c r="F15" s="22">
        <v>1.428389284964721</v>
      </c>
      <c r="G15" s="22">
        <v>1.971339262481203</v>
      </c>
      <c r="H15" s="22">
        <v>2.115225217961676</v>
      </c>
      <c r="I15" s="22">
        <v>1.485497903555333</v>
      </c>
      <c r="J15" s="22">
        <v>2.110327547899977</v>
      </c>
      <c r="K15" s="22">
        <v>1.766177467289668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244236.34</v>
      </c>
      <c r="C17" s="25">
        <f aca="true" t="shared" si="2" ref="C17:L17">C18+C19+C20+C21+C22</f>
        <v>296364.39</v>
      </c>
      <c r="D17" s="25">
        <f t="shared" si="2"/>
        <v>1007840.15</v>
      </c>
      <c r="E17" s="25">
        <f t="shared" si="2"/>
        <v>835029.17</v>
      </c>
      <c r="F17" s="25">
        <f t="shared" si="2"/>
        <v>771878.6</v>
      </c>
      <c r="G17" s="25">
        <f t="shared" si="2"/>
        <v>481998.56999999995</v>
      </c>
      <c r="H17" s="25">
        <f t="shared" si="2"/>
        <v>232813.85999999996</v>
      </c>
      <c r="I17" s="25">
        <f t="shared" si="2"/>
        <v>271595.06</v>
      </c>
      <c r="J17" s="25">
        <f t="shared" si="2"/>
        <v>318521.81</v>
      </c>
      <c r="K17" s="25">
        <f t="shared" si="2"/>
        <v>529987.0800000001</v>
      </c>
      <c r="L17" s="25">
        <f t="shared" si="2"/>
        <v>4990265.029999999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204671</v>
      </c>
      <c r="C18" s="33">
        <f t="shared" si="3"/>
        <v>166006.94</v>
      </c>
      <c r="D18" s="33">
        <f t="shared" si="3"/>
        <v>480445.18</v>
      </c>
      <c r="E18" s="33">
        <f t="shared" si="3"/>
        <v>516980.89</v>
      </c>
      <c r="F18" s="33">
        <f t="shared" si="3"/>
        <v>521951.93</v>
      </c>
      <c r="G18" s="33">
        <f t="shared" si="3"/>
        <v>234704.32</v>
      </c>
      <c r="H18" s="33">
        <f t="shared" si="3"/>
        <v>105410.78</v>
      </c>
      <c r="I18" s="33">
        <f t="shared" si="3"/>
        <v>180058.34</v>
      </c>
      <c r="J18" s="33">
        <f t="shared" si="3"/>
        <v>143824.67</v>
      </c>
      <c r="K18" s="33">
        <f t="shared" si="3"/>
        <v>290035.21</v>
      </c>
      <c r="L18" s="33">
        <f>SUM(B18:K18)</f>
        <v>2844089.2599999993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35813.75</v>
      </c>
      <c r="C19" s="33">
        <f t="shared" si="4"/>
        <v>124047.85</v>
      </c>
      <c r="D19" s="33">
        <f t="shared" si="4"/>
        <v>505700.9</v>
      </c>
      <c r="E19" s="33">
        <f t="shared" si="4"/>
        <v>299470.01</v>
      </c>
      <c r="F19" s="33">
        <f t="shared" si="4"/>
        <v>223598.61</v>
      </c>
      <c r="G19" s="33">
        <f t="shared" si="4"/>
        <v>227977.52</v>
      </c>
      <c r="H19" s="33">
        <f t="shared" si="4"/>
        <v>117556.76</v>
      </c>
      <c r="I19" s="33">
        <f t="shared" si="4"/>
        <v>87417.95</v>
      </c>
      <c r="J19" s="33">
        <f t="shared" si="4"/>
        <v>159692.49</v>
      </c>
      <c r="K19" s="33">
        <f t="shared" si="4"/>
        <v>222218.44</v>
      </c>
      <c r="L19" s="33">
        <f>SUM(B19:K19)</f>
        <v>2003494.28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-10951.6</v>
      </c>
      <c r="C25" s="33">
        <f t="shared" si="5"/>
        <v>-17424</v>
      </c>
      <c r="D25" s="33">
        <f t="shared" si="5"/>
        <v>-43463.2</v>
      </c>
      <c r="E25" s="33">
        <f t="shared" si="5"/>
        <v>-41756</v>
      </c>
      <c r="F25" s="33">
        <f t="shared" si="5"/>
        <v>-43903.2</v>
      </c>
      <c r="G25" s="33">
        <f t="shared" si="5"/>
        <v>-20864.8</v>
      </c>
      <c r="H25" s="33">
        <f t="shared" si="5"/>
        <v>-7295.2</v>
      </c>
      <c r="I25" s="33">
        <f t="shared" si="5"/>
        <v>-28631.1</v>
      </c>
      <c r="J25" s="33">
        <f t="shared" si="5"/>
        <v>-9380.8</v>
      </c>
      <c r="K25" s="33">
        <f t="shared" si="5"/>
        <v>-26637.6</v>
      </c>
      <c r="L25" s="33">
        <f aca="true" t="shared" si="6" ref="L25:L31">SUM(B25:K25)</f>
        <v>-250307.5</v>
      </c>
      <c r="M25"/>
    </row>
    <row r="26" spans="1:13" ht="18.75" customHeight="1">
      <c r="A26" s="27" t="s">
        <v>31</v>
      </c>
      <c r="B26" s="33">
        <f>B27+B28+B29+B30</f>
        <v>-10951.6</v>
      </c>
      <c r="C26" s="33">
        <f aca="true" t="shared" si="7" ref="C26:K26">C27+C28+C29+C30</f>
        <v>-17424</v>
      </c>
      <c r="D26" s="33">
        <f t="shared" si="7"/>
        <v>-43463.2</v>
      </c>
      <c r="E26" s="33">
        <f t="shared" si="7"/>
        <v>-41756</v>
      </c>
      <c r="F26" s="33">
        <f t="shared" si="7"/>
        <v>-43903.2</v>
      </c>
      <c r="G26" s="33">
        <f t="shared" si="7"/>
        <v>-20864.8</v>
      </c>
      <c r="H26" s="33">
        <f t="shared" si="7"/>
        <v>-7295.2</v>
      </c>
      <c r="I26" s="33">
        <f t="shared" si="7"/>
        <v>-28631.1</v>
      </c>
      <c r="J26" s="33">
        <f t="shared" si="7"/>
        <v>-9380.8</v>
      </c>
      <c r="K26" s="33">
        <f t="shared" si="7"/>
        <v>-26637.6</v>
      </c>
      <c r="L26" s="33">
        <f t="shared" si="6"/>
        <v>-250307.5</v>
      </c>
      <c r="M26"/>
    </row>
    <row r="27" spans="1:13" s="36" customFormat="1" ht="18.75" customHeight="1">
      <c r="A27" s="34" t="s">
        <v>59</v>
      </c>
      <c r="B27" s="33">
        <f>-ROUND((B9)*$E$3,2)</f>
        <v>-10951.6</v>
      </c>
      <c r="C27" s="33">
        <f aca="true" t="shared" si="8" ref="C27:K27">-ROUND((C9)*$E$3,2)</f>
        <v>-17424</v>
      </c>
      <c r="D27" s="33">
        <f t="shared" si="8"/>
        <v>-43463.2</v>
      </c>
      <c r="E27" s="33">
        <f t="shared" si="8"/>
        <v>-41756</v>
      </c>
      <c r="F27" s="33">
        <f t="shared" si="8"/>
        <v>-43903.2</v>
      </c>
      <c r="G27" s="33">
        <f t="shared" si="8"/>
        <v>-20864.8</v>
      </c>
      <c r="H27" s="33">
        <f t="shared" si="8"/>
        <v>-7295.2</v>
      </c>
      <c r="I27" s="33">
        <f t="shared" si="8"/>
        <v>-11950.4</v>
      </c>
      <c r="J27" s="33">
        <f t="shared" si="8"/>
        <v>-9380.8</v>
      </c>
      <c r="K27" s="33">
        <f t="shared" si="8"/>
        <v>-26637.6</v>
      </c>
      <c r="L27" s="33">
        <f t="shared" si="6"/>
        <v>-233626.8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-16675.07</v>
      </c>
      <c r="J30" s="17">
        <v>0</v>
      </c>
      <c r="K30" s="17">
        <v>0</v>
      </c>
      <c r="L30" s="33">
        <f t="shared" si="6"/>
        <v>-16675.07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233284.74</v>
      </c>
      <c r="C46" s="41">
        <f aca="true" t="shared" si="11" ref="C46:K46">IF(C17+C25+C38+C47&lt;0,0,C17+C25+C47)</f>
        <v>278940.39</v>
      </c>
      <c r="D46" s="41">
        <f t="shared" si="11"/>
        <v>964376.9500000001</v>
      </c>
      <c r="E46" s="41">
        <f t="shared" si="11"/>
        <v>793273.17</v>
      </c>
      <c r="F46" s="41">
        <f t="shared" si="11"/>
        <v>727975.4</v>
      </c>
      <c r="G46" s="41">
        <f t="shared" si="11"/>
        <v>461133.76999999996</v>
      </c>
      <c r="H46" s="41">
        <f t="shared" si="11"/>
        <v>225518.65999999995</v>
      </c>
      <c r="I46" s="41">
        <f t="shared" si="11"/>
        <v>242963.96</v>
      </c>
      <c r="J46" s="41">
        <f t="shared" si="11"/>
        <v>309141.01</v>
      </c>
      <c r="K46" s="41">
        <f t="shared" si="11"/>
        <v>503349.4800000001</v>
      </c>
      <c r="L46" s="42">
        <f>SUM(B46:K46)</f>
        <v>4739957.53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233284.74</v>
      </c>
      <c r="C52" s="41">
        <f aca="true" t="shared" si="13" ref="C52:J52">SUM(C53:C64)</f>
        <v>278940.39</v>
      </c>
      <c r="D52" s="41">
        <f t="shared" si="13"/>
        <v>964376.94</v>
      </c>
      <c r="E52" s="41">
        <f t="shared" si="13"/>
        <v>793273.17</v>
      </c>
      <c r="F52" s="41">
        <f t="shared" si="13"/>
        <v>727975.4</v>
      </c>
      <c r="G52" s="41">
        <f t="shared" si="13"/>
        <v>461133.76</v>
      </c>
      <c r="H52" s="41">
        <f t="shared" si="13"/>
        <v>225518.67</v>
      </c>
      <c r="I52" s="41">
        <f>SUM(I53:I67)</f>
        <v>242963.96</v>
      </c>
      <c r="J52" s="41">
        <f t="shared" si="13"/>
        <v>309141.01</v>
      </c>
      <c r="K52" s="41">
        <f>SUM(K53:K66)</f>
        <v>503349.48</v>
      </c>
      <c r="L52" s="46">
        <f>SUM(B52:K52)</f>
        <v>4739957.52</v>
      </c>
      <c r="M52" s="40"/>
    </row>
    <row r="53" spans="1:13" ht="18.75" customHeight="1">
      <c r="A53" s="47" t="s">
        <v>52</v>
      </c>
      <c r="B53" s="48">
        <v>233284.74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233284.74</v>
      </c>
      <c r="M53" s="40"/>
    </row>
    <row r="54" spans="1:12" ht="18.75" customHeight="1">
      <c r="A54" s="47" t="s">
        <v>62</v>
      </c>
      <c r="B54" s="17">
        <v>0</v>
      </c>
      <c r="C54" s="48">
        <v>243375.49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243375.49</v>
      </c>
    </row>
    <row r="55" spans="1:12" ht="18.75" customHeight="1">
      <c r="A55" s="47" t="s">
        <v>63</v>
      </c>
      <c r="B55" s="17">
        <v>0</v>
      </c>
      <c r="C55" s="48">
        <v>35564.9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35564.9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964376.94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964376.94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793273.17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793273.17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727975.4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727975.4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461133.76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461133.76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225518.67</v>
      </c>
      <c r="I60" s="17">
        <v>0</v>
      </c>
      <c r="J60" s="17">
        <v>0</v>
      </c>
      <c r="K60" s="17">
        <v>0</v>
      </c>
      <c r="L60" s="46">
        <f t="shared" si="14"/>
        <v>225518.67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309141.01</v>
      </c>
      <c r="K62" s="17">
        <v>0</v>
      </c>
      <c r="L62" s="46">
        <f t="shared" si="14"/>
        <v>309141.01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277244.89</v>
      </c>
      <c r="L63" s="46">
        <f t="shared" si="14"/>
        <v>277244.89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226104.59</v>
      </c>
      <c r="L64" s="46">
        <f t="shared" si="14"/>
        <v>226104.59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242963.96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2020-06-15T19:20:12Z</dcterms:modified>
  <cp:category/>
  <cp:version/>
  <cp:contentType/>
  <cp:contentStatus/>
</cp:coreProperties>
</file>