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'detalhamento'!$A$1:$L$66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<sst xmlns="http://schemas.openxmlformats.org/spreadsheetml/2006/main" count="77" uniqueCount="76">
  <si>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</si>
  <si>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</si>
  <si>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</si>
  <si>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</si>
  <si>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</si>
  <si>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</si>
  <si>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</si>
  <si>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</si>
  <si>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</si>
  <si>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</si>
  <si>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</si>
  <si>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</si>
  <si>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</si>
  <si>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</si>
  <si>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</si>
  <si>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</si>
  <si>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</si>
  <si>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</si>
  <si>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</si>
  <si>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</si>
  <si>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</si>
  <si>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</si>
  <si>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</si>
  <si>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</si>
  <si>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 Remuneração Bruta do Operador (4.1 + 4.2 + 4.3 + 4.4 + 4.5)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</si>
  <si>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</si>
  <si>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</si>
  <si>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</si>
  <si>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</si>
  <si>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</si>
  <si>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</si>
  <si>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</si>
  <si>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</si>
  <si>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</si>
  <si>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</si>
  <si>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</si>
  <si>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</si>
  <si>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</si>
  <si>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</si>
  <si>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</si>
  <si>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</si>
  <si>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</si>
  <si>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</si>
  <si>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</si>
  <si>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</si>
  <si>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</si>
  <si>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</si>
  <si>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</si>
  <si>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</si>
  <si>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</si>
  <si>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</si>
  <si>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</si>
  <si>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</si>
  <si>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</si>
  <si>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</si>
  <si>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</si>
  <si>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</si>
  <si>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</si>
  <si>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</si>
  <si>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</si>
  <si>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</si>
  <si>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</si>
  <si>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</si>
  <si>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</si>
  <si>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</si>
  <si>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</si>
  <si>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</si>
  <si>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</si>
  <si>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</si>
  <si>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</si>
  <si>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</si>
  <si>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</si>
  <si>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</si>
  <si>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</si>
  <si>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OPERAÇÃO 07/06/20 - VENCIMENTO 15/06/20</t>
  </si>
  <si>
    <t>7.15. Consórcio KBPX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</si>
</sst>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4" fontId="45" fillId="0" borderId="0" xfId="0" applyNumberFormat="1" applyFont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3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6" t="s">
        <v>61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1">
      <c r="A2" s="57" t="s">
        <v>74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8" t="s">
        <v>1</v>
      </c>
      <c r="B4" s="59" t="s">
        <v>2</v>
      </c>
      <c r="C4" s="60"/>
      <c r="D4" s="60"/>
      <c r="E4" s="60"/>
      <c r="F4" s="60"/>
      <c r="G4" s="60"/>
      <c r="H4" s="60"/>
      <c r="I4" s="60"/>
      <c r="J4" s="60"/>
      <c r="K4" s="60"/>
      <c r="L4" s="61" t="s">
        <v>3</v>
      </c>
    </row>
    <row r="5" spans="1:12" ht="30" customHeight="1">
      <c r="A5" s="58"/>
      <c r="B5" s="6" t="s">
        <v>4</v>
      </c>
      <c r="C5" s="6" t="s">
        <v>64</v>
      </c>
      <c r="D5" s="6" t="s">
        <v>5</v>
      </c>
      <c r="E5" s="7" t="s">
        <v>65</v>
      </c>
      <c r="F5" s="7" t="s">
        <v>66</v>
      </c>
      <c r="G5" s="7" t="s">
        <v>67</v>
      </c>
      <c r="H5" s="7" t="s">
        <v>68</v>
      </c>
      <c r="I5" s="6" t="s">
        <v>6</v>
      </c>
      <c r="J5" s="6" t="s">
        <v>69</v>
      </c>
      <c r="K5" s="6" t="s">
        <v>4</v>
      </c>
      <c r="L5" s="58"/>
    </row>
    <row r="6" spans="1:12" ht="18.75" customHeight="1">
      <c r="A6" s="58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8"/>
    </row>
    <row r="7" spans="1:13" ht="17.25" customHeight="1">
      <c r="A7" s="9" t="s">
        <v>17</v>
      </c>
      <c r="B7" s="10">
        <f>B8+B11</f>
        <v>9705</v>
      </c>
      <c r="C7" s="10">
        <f>C8+C11</f>
        <v>15638</v>
      </c>
      <c r="D7" s="10">
        <f aca="true" t="shared" si="0" ref="D7:K7">D8+D11</f>
        <v>40087</v>
      </c>
      <c r="E7" s="10">
        <f t="shared" si="0"/>
        <v>45481</v>
      </c>
      <c r="F7" s="10">
        <f t="shared" si="0"/>
        <v>52136</v>
      </c>
      <c r="G7" s="10">
        <f t="shared" si="0"/>
        <v>18120</v>
      </c>
      <c r="H7" s="10">
        <f t="shared" si="0"/>
        <v>8262</v>
      </c>
      <c r="I7" s="10">
        <f t="shared" si="0"/>
        <v>19447</v>
      </c>
      <c r="J7" s="10">
        <f t="shared" si="0"/>
        <v>10770</v>
      </c>
      <c r="K7" s="10">
        <f t="shared" si="0"/>
        <v>34193</v>
      </c>
      <c r="L7" s="10">
        <f>SUM(B7:K7)</f>
        <v>253839</v>
      </c>
      <c r="M7" s="11"/>
    </row>
    <row r="8" spans="1:13" ht="17.25" customHeight="1">
      <c r="A8" s="12" t="s">
        <v>18</v>
      </c>
      <c r="B8" s="13">
        <f>B9+B10</f>
        <v>888</v>
      </c>
      <c r="C8" s="13">
        <f aca="true" t="shared" si="1" ref="C8:K8">C9+C10</f>
        <v>1534</v>
      </c>
      <c r="D8" s="13">
        <f t="shared" si="1"/>
        <v>4013</v>
      </c>
      <c r="E8" s="13">
        <f t="shared" si="1"/>
        <v>4034</v>
      </c>
      <c r="F8" s="13">
        <f t="shared" si="1"/>
        <v>4681</v>
      </c>
      <c r="G8" s="13">
        <f t="shared" si="1"/>
        <v>1592</v>
      </c>
      <c r="H8" s="13">
        <f t="shared" si="1"/>
        <v>594</v>
      </c>
      <c r="I8" s="13">
        <f t="shared" si="1"/>
        <v>1234</v>
      </c>
      <c r="J8" s="13">
        <f t="shared" si="1"/>
        <v>621</v>
      </c>
      <c r="K8" s="13">
        <f t="shared" si="1"/>
        <v>2394</v>
      </c>
      <c r="L8" s="13">
        <f>SUM(B8:K8)</f>
        <v>21585</v>
      </c>
      <c r="M8"/>
    </row>
    <row r="9" spans="1:13" ht="17.25" customHeight="1">
      <c r="A9" s="14" t="s">
        <v>19</v>
      </c>
      <c r="B9" s="15">
        <v>888</v>
      </c>
      <c r="C9" s="15">
        <v>1534</v>
      </c>
      <c r="D9" s="15">
        <v>4013</v>
      </c>
      <c r="E9" s="15">
        <v>4034</v>
      </c>
      <c r="F9" s="15">
        <v>4681</v>
      </c>
      <c r="G9" s="15">
        <v>1592</v>
      </c>
      <c r="H9" s="15">
        <v>594</v>
      </c>
      <c r="I9" s="15">
        <v>1234</v>
      </c>
      <c r="J9" s="15">
        <v>621</v>
      </c>
      <c r="K9" s="15">
        <v>2394</v>
      </c>
      <c r="L9" s="13">
        <f>SUM(B9:K9)</f>
        <v>21585</v>
      </c>
      <c r="M9"/>
    </row>
    <row r="10" spans="1:13" ht="17.25" customHeight="1">
      <c r="A10" s="14" t="s">
        <v>20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3">
        <f>SUM(B10:K10)</f>
        <v>0</v>
      </c>
      <c r="M10"/>
    </row>
    <row r="11" spans="1:13" ht="17.25" customHeight="1">
      <c r="A11" s="12" t="s">
        <v>21</v>
      </c>
      <c r="B11" s="15">
        <v>8817</v>
      </c>
      <c r="C11" s="15">
        <v>14104</v>
      </c>
      <c r="D11" s="15">
        <v>36074</v>
      </c>
      <c r="E11" s="15">
        <v>41447</v>
      </c>
      <c r="F11" s="15">
        <v>47455</v>
      </c>
      <c r="G11" s="15">
        <v>16528</v>
      </c>
      <c r="H11" s="15">
        <v>7668</v>
      </c>
      <c r="I11" s="15">
        <v>18213</v>
      </c>
      <c r="J11" s="15">
        <v>10149</v>
      </c>
      <c r="K11" s="15">
        <v>31799</v>
      </c>
      <c r="L11" s="13">
        <f>SUM(B11:K11)</f>
        <v>232254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5.7563</v>
      </c>
      <c r="C13" s="20">
        <v>3.1016</v>
      </c>
      <c r="D13" s="20">
        <v>3.6938</v>
      </c>
      <c r="E13" s="20">
        <v>3.7356</v>
      </c>
      <c r="F13" s="20">
        <v>3.3068</v>
      </c>
      <c r="G13" s="20">
        <v>3.6337</v>
      </c>
      <c r="H13" s="20">
        <v>4.0036</v>
      </c>
      <c r="I13" s="20">
        <v>3.3253</v>
      </c>
      <c r="J13" s="20">
        <v>3.5804</v>
      </c>
      <c r="K13" s="20">
        <v>2.9233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1.134630034534292</v>
      </c>
      <c r="C15" s="22">
        <v>1.58694875371245</v>
      </c>
      <c r="D15" s="22">
        <v>1.838907292069114</v>
      </c>
      <c r="E15" s="22">
        <v>1.43543234408758</v>
      </c>
      <c r="F15" s="22">
        <v>1.406329001284311</v>
      </c>
      <c r="G15" s="22">
        <v>1.843317391186756</v>
      </c>
      <c r="H15" s="22">
        <v>1.872393050408594</v>
      </c>
      <c r="I15" s="22">
        <v>1.327910007740616</v>
      </c>
      <c r="J15" s="22">
        <v>1.886790962088077</v>
      </c>
      <c r="K15" s="22">
        <v>1.552359614451298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24</v>
      </c>
      <c r="B17" s="25">
        <f>B18+B19+B20+B21+B22</f>
        <v>67137.57</v>
      </c>
      <c r="C17" s="25">
        <f aca="true" t="shared" si="2" ref="C17:L17">C18+C19+C20+C21+C22</f>
        <v>83281.09</v>
      </c>
      <c r="D17" s="25">
        <f t="shared" si="2"/>
        <v>293987.25</v>
      </c>
      <c r="E17" s="25">
        <f t="shared" si="2"/>
        <v>262456.53</v>
      </c>
      <c r="F17" s="25">
        <f t="shared" si="2"/>
        <v>268783.85</v>
      </c>
      <c r="G17" s="25">
        <f t="shared" si="2"/>
        <v>140685.61000000002</v>
      </c>
      <c r="H17" s="25">
        <f t="shared" si="2"/>
        <v>71780.85</v>
      </c>
      <c r="I17" s="25">
        <f t="shared" si="2"/>
        <v>89990.87000000001</v>
      </c>
      <c r="J17" s="25">
        <f t="shared" si="2"/>
        <v>87761.03</v>
      </c>
      <c r="K17" s="25">
        <f t="shared" si="2"/>
        <v>172901.71</v>
      </c>
      <c r="L17" s="25">
        <f t="shared" si="2"/>
        <v>1538766.36</v>
      </c>
      <c r="M17"/>
    </row>
    <row r="18" spans="1:13" ht="17.25" customHeight="1">
      <c r="A18" s="26" t="s">
        <v>25</v>
      </c>
      <c r="B18" s="33">
        <f aca="true" t="shared" si="3" ref="B18:K18">ROUND(B13*B7,2)</f>
        <v>55864.89</v>
      </c>
      <c r="C18" s="33">
        <f t="shared" si="3"/>
        <v>48502.82</v>
      </c>
      <c r="D18" s="33">
        <f t="shared" si="3"/>
        <v>148073.36</v>
      </c>
      <c r="E18" s="33">
        <f t="shared" si="3"/>
        <v>169898.82</v>
      </c>
      <c r="F18" s="33">
        <f t="shared" si="3"/>
        <v>172403.32</v>
      </c>
      <c r="G18" s="33">
        <f t="shared" si="3"/>
        <v>65842.64</v>
      </c>
      <c r="H18" s="33">
        <f t="shared" si="3"/>
        <v>33077.74</v>
      </c>
      <c r="I18" s="33">
        <f t="shared" si="3"/>
        <v>64667.11</v>
      </c>
      <c r="J18" s="33">
        <f t="shared" si="3"/>
        <v>38560.91</v>
      </c>
      <c r="K18" s="33">
        <f t="shared" si="3"/>
        <v>99956.4</v>
      </c>
      <c r="L18" s="33">
        <f>SUM(B18:K18)</f>
        <v>896848.01</v>
      </c>
      <c r="M18"/>
    </row>
    <row r="19" spans="1:13" ht="17.25" customHeight="1">
      <c r="A19" s="27" t="s">
        <v>26</v>
      </c>
      <c r="B19" s="33">
        <f aca="true" t="shared" si="4" ref="B19:K19">IF(B15&lt;&gt;0,ROUND((B15-1)*B18,2),0)</f>
        <v>7521.09</v>
      </c>
      <c r="C19" s="33">
        <f t="shared" si="4"/>
        <v>28468.67</v>
      </c>
      <c r="D19" s="33">
        <f t="shared" si="4"/>
        <v>124219.82</v>
      </c>
      <c r="E19" s="33">
        <f t="shared" si="4"/>
        <v>73979.44</v>
      </c>
      <c r="F19" s="33">
        <f t="shared" si="4"/>
        <v>70052.47</v>
      </c>
      <c r="G19" s="33">
        <f t="shared" si="4"/>
        <v>55526.24</v>
      </c>
      <c r="H19" s="33">
        <f t="shared" si="4"/>
        <v>28856.79</v>
      </c>
      <c r="I19" s="33">
        <f t="shared" si="4"/>
        <v>21204.99</v>
      </c>
      <c r="J19" s="33">
        <f t="shared" si="4"/>
        <v>34195.47</v>
      </c>
      <c r="K19" s="33">
        <f t="shared" si="4"/>
        <v>55211.88</v>
      </c>
      <c r="L19" s="33">
        <f>SUM(B19:K19)</f>
        <v>499236.86</v>
      </c>
      <c r="M19"/>
    </row>
    <row r="20" spans="1:13" ht="17.25" customHeight="1">
      <c r="A20" s="27" t="s">
        <v>27</v>
      </c>
      <c r="B20" s="33">
        <v>2383.6</v>
      </c>
      <c r="C20" s="33">
        <v>6309.6</v>
      </c>
      <c r="D20" s="33">
        <v>21694.07</v>
      </c>
      <c r="E20" s="33">
        <v>18578.27</v>
      </c>
      <c r="F20" s="33">
        <v>24960.07</v>
      </c>
      <c r="G20" s="33">
        <v>19316.73</v>
      </c>
      <c r="H20" s="33">
        <v>8478.33</v>
      </c>
      <c r="I20" s="33">
        <v>4118.77</v>
      </c>
      <c r="J20" s="33">
        <v>12268.67</v>
      </c>
      <c r="K20" s="33">
        <v>17733.43</v>
      </c>
      <c r="L20" s="33">
        <f>SUM(B20:K20)</f>
        <v>135841.54</v>
      </c>
      <c r="M20"/>
    </row>
    <row r="21" spans="1:13" ht="17.25" customHeight="1">
      <c r="A21" s="27" t="s">
        <v>28</v>
      </c>
      <c r="B21" s="33">
        <v>1367.99</v>
      </c>
      <c r="C21" s="29">
        <v>0</v>
      </c>
      <c r="D21" s="29">
        <v>0</v>
      </c>
      <c r="E21" s="29">
        <v>0</v>
      </c>
      <c r="F21" s="33">
        <v>1367.99</v>
      </c>
      <c r="G21" s="29">
        <v>0</v>
      </c>
      <c r="H21" s="33">
        <v>1367.99</v>
      </c>
      <c r="I21" s="29">
        <v>0</v>
      </c>
      <c r="J21" s="29">
        <v>2735.98</v>
      </c>
      <c r="K21" s="29">
        <v>0</v>
      </c>
      <c r="L21" s="33">
        <f>SUM(B21:K21)</f>
        <v>6839.950000000001</v>
      </c>
      <c r="M21"/>
    </row>
    <row r="22" spans="1:13" ht="17.25" customHeight="1">
      <c r="A22" s="27" t="s">
        <v>29</v>
      </c>
      <c r="B22" s="30">
        <v>0</v>
      </c>
      <c r="C22" s="30">
        <v>0</v>
      </c>
      <c r="D22" s="30">
        <v>0</v>
      </c>
      <c r="E22" s="33">
        <v>0</v>
      </c>
      <c r="F22" s="33">
        <v>0</v>
      </c>
      <c r="G22" s="33">
        <v>0</v>
      </c>
      <c r="H22" s="30">
        <v>0</v>
      </c>
      <c r="I22" s="33">
        <v>0</v>
      </c>
      <c r="J22" s="30">
        <v>0</v>
      </c>
      <c r="K22" s="30">
        <v>0</v>
      </c>
      <c r="L22" s="33">
        <f>SUM(B22:K22)</f>
        <v>0</v>
      </c>
      <c r="M22"/>
    </row>
    <row r="23" spans="1:12" ht="12" customHeight="1">
      <c r="A23" s="31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</row>
    <row r="24" spans="1:12" ht="12" customHeight="1">
      <c r="A24" s="2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</row>
    <row r="25" spans="1:13" ht="18.75" customHeight="1">
      <c r="A25" s="19" t="s">
        <v>30</v>
      </c>
      <c r="B25" s="33">
        <f aca="true" t="shared" si="5" ref="B25:K25">+B26+B31+B44</f>
        <v>-3907.2</v>
      </c>
      <c r="C25" s="33">
        <f t="shared" si="5"/>
        <v>-6749.6</v>
      </c>
      <c r="D25" s="33">
        <f t="shared" si="5"/>
        <v>-17657.2</v>
      </c>
      <c r="E25" s="33">
        <f t="shared" si="5"/>
        <v>-17749.6</v>
      </c>
      <c r="F25" s="33">
        <f t="shared" si="5"/>
        <v>-20596.4</v>
      </c>
      <c r="G25" s="33">
        <f t="shared" si="5"/>
        <v>-7004.8</v>
      </c>
      <c r="H25" s="33">
        <f t="shared" si="5"/>
        <v>-2613.6</v>
      </c>
      <c r="I25" s="33">
        <f t="shared" si="5"/>
        <v>-5429.6</v>
      </c>
      <c r="J25" s="33">
        <f t="shared" si="5"/>
        <v>-2732.4</v>
      </c>
      <c r="K25" s="33">
        <f t="shared" si="5"/>
        <v>-10533.6</v>
      </c>
      <c r="L25" s="33">
        <f aca="true" t="shared" si="6" ref="L25:L31">SUM(B25:K25)</f>
        <v>-94974.00000000001</v>
      </c>
      <c r="M25"/>
    </row>
    <row r="26" spans="1:13" ht="18.75" customHeight="1">
      <c r="A26" s="27" t="s">
        <v>31</v>
      </c>
      <c r="B26" s="33">
        <f>B27+B28+B29+B30</f>
        <v>-3907.2</v>
      </c>
      <c r="C26" s="33">
        <f aca="true" t="shared" si="7" ref="C26:K26">C27+C28+C29+C30</f>
        <v>-6749.6</v>
      </c>
      <c r="D26" s="33">
        <f t="shared" si="7"/>
        <v>-17657.2</v>
      </c>
      <c r="E26" s="33">
        <f t="shared" si="7"/>
        <v>-17749.6</v>
      </c>
      <c r="F26" s="33">
        <f t="shared" si="7"/>
        <v>-20596.4</v>
      </c>
      <c r="G26" s="33">
        <f t="shared" si="7"/>
        <v>-7004.8</v>
      </c>
      <c r="H26" s="33">
        <f t="shared" si="7"/>
        <v>-2613.6</v>
      </c>
      <c r="I26" s="33">
        <f t="shared" si="7"/>
        <v>-5429.6</v>
      </c>
      <c r="J26" s="33">
        <f t="shared" si="7"/>
        <v>-2732.4</v>
      </c>
      <c r="K26" s="33">
        <f t="shared" si="7"/>
        <v>-10533.6</v>
      </c>
      <c r="L26" s="33">
        <f t="shared" si="6"/>
        <v>-94974.00000000001</v>
      </c>
      <c r="M26"/>
    </row>
    <row r="27" spans="1:13" s="36" customFormat="1" ht="18.75" customHeight="1">
      <c r="A27" s="34" t="s">
        <v>59</v>
      </c>
      <c r="B27" s="33">
        <f>-ROUND((B9)*$E$3,2)</f>
        <v>-3907.2</v>
      </c>
      <c r="C27" s="33">
        <f aca="true" t="shared" si="8" ref="C27:K27">-ROUND((C9)*$E$3,2)</f>
        <v>-6749.6</v>
      </c>
      <c r="D27" s="33">
        <f t="shared" si="8"/>
        <v>-17657.2</v>
      </c>
      <c r="E27" s="33">
        <f t="shared" si="8"/>
        <v>-17749.6</v>
      </c>
      <c r="F27" s="33">
        <f t="shared" si="8"/>
        <v>-20596.4</v>
      </c>
      <c r="G27" s="33">
        <f t="shared" si="8"/>
        <v>-7004.8</v>
      </c>
      <c r="H27" s="33">
        <f t="shared" si="8"/>
        <v>-2613.6</v>
      </c>
      <c r="I27" s="33">
        <f t="shared" si="8"/>
        <v>-5429.6</v>
      </c>
      <c r="J27" s="33">
        <f t="shared" si="8"/>
        <v>-2732.4</v>
      </c>
      <c r="K27" s="33">
        <f t="shared" si="8"/>
        <v>-10533.6</v>
      </c>
      <c r="L27" s="33">
        <f t="shared" si="6"/>
        <v>-94974.00000000001</v>
      </c>
      <c r="M27" s="35"/>
    </row>
    <row r="28" spans="1:13" ht="18.75" customHeight="1">
      <c r="A28" s="37" t="s">
        <v>32</v>
      </c>
      <c r="B28" s="28">
        <v>0</v>
      </c>
      <c r="C28" s="28">
        <v>0</v>
      </c>
      <c r="D28" s="28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28">
        <f t="shared" si="6"/>
        <v>0</v>
      </c>
      <c r="M28"/>
    </row>
    <row r="29" spans="1:13" ht="18.75" customHeight="1">
      <c r="A29" s="37" t="s">
        <v>33</v>
      </c>
      <c r="B29" s="28">
        <v>0</v>
      </c>
      <c r="C29" s="28">
        <v>0</v>
      </c>
      <c r="D29" s="28">
        <v>0</v>
      </c>
      <c r="E29" s="17">
        <v>0</v>
      </c>
      <c r="F29" s="17">
        <v>0</v>
      </c>
      <c r="G29" s="17">
        <v>0</v>
      </c>
      <c r="H29" s="17">
        <v>0</v>
      </c>
      <c r="I29" s="33">
        <v>0</v>
      </c>
      <c r="J29" s="17">
        <v>0</v>
      </c>
      <c r="K29" s="17">
        <v>0</v>
      </c>
      <c r="L29" s="33">
        <f t="shared" si="6"/>
        <v>0</v>
      </c>
      <c r="M29"/>
    </row>
    <row r="30" spans="1:13" ht="18.75" customHeight="1">
      <c r="A30" s="37" t="s">
        <v>34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33">
        <v>0</v>
      </c>
      <c r="J30" s="17">
        <v>0</v>
      </c>
      <c r="K30" s="17">
        <v>0</v>
      </c>
      <c r="L30" s="33">
        <f t="shared" si="6"/>
        <v>0</v>
      </c>
      <c r="M30"/>
    </row>
    <row r="31" spans="1:13" s="36" customFormat="1" ht="18.75" customHeight="1">
      <c r="A31" s="27" t="s">
        <v>35</v>
      </c>
      <c r="B31" s="38">
        <f aca="true" t="shared" si="9" ref="B31:K31">SUM(B32:B42)</f>
        <v>0</v>
      </c>
      <c r="C31" s="38">
        <f t="shared" si="9"/>
        <v>0</v>
      </c>
      <c r="D31" s="38">
        <f t="shared" si="9"/>
        <v>0</v>
      </c>
      <c r="E31" s="38">
        <f t="shared" si="9"/>
        <v>0</v>
      </c>
      <c r="F31" s="38">
        <f t="shared" si="9"/>
        <v>0</v>
      </c>
      <c r="G31" s="38">
        <f t="shared" si="9"/>
        <v>0</v>
      </c>
      <c r="H31" s="38">
        <f t="shared" si="9"/>
        <v>0</v>
      </c>
      <c r="I31" s="38">
        <f t="shared" si="9"/>
        <v>0</v>
      </c>
      <c r="J31" s="38">
        <f t="shared" si="9"/>
        <v>0</v>
      </c>
      <c r="K31" s="38">
        <f t="shared" si="9"/>
        <v>0</v>
      </c>
      <c r="L31" s="33">
        <f t="shared" si="6"/>
        <v>0</v>
      </c>
      <c r="M31"/>
    </row>
    <row r="32" spans="1:13" ht="18.75" customHeight="1">
      <c r="A32" s="37" t="s">
        <v>36</v>
      </c>
      <c r="B32" s="17">
        <v>0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30">
        <f aca="true" t="shared" si="10" ref="L32:L44">SUM(B32:K32)</f>
        <v>0</v>
      </c>
      <c r="M32"/>
    </row>
    <row r="33" spans="1:13" ht="18.75" customHeight="1">
      <c r="A33" s="37" t="s">
        <v>37</v>
      </c>
      <c r="B33" s="33">
        <v>0</v>
      </c>
      <c r="C33" s="17">
        <v>0</v>
      </c>
      <c r="D33" s="17">
        <v>0</v>
      </c>
      <c r="E33" s="33">
        <v>0</v>
      </c>
      <c r="F33" s="28">
        <v>0</v>
      </c>
      <c r="G33" s="28">
        <v>0</v>
      </c>
      <c r="H33" s="33">
        <v>0</v>
      </c>
      <c r="I33" s="17">
        <v>0</v>
      </c>
      <c r="J33" s="28">
        <v>0</v>
      </c>
      <c r="K33" s="17">
        <v>0</v>
      </c>
      <c r="L33" s="33">
        <f>SUM(B33:K33)</f>
        <v>0</v>
      </c>
      <c r="M33"/>
    </row>
    <row r="34" spans="1:13" ht="18.75" customHeight="1">
      <c r="A34" s="37" t="s">
        <v>38</v>
      </c>
      <c r="B34" s="33">
        <v>0</v>
      </c>
      <c r="C34" s="17">
        <v>0</v>
      </c>
      <c r="D34" s="17">
        <v>0</v>
      </c>
      <c r="E34" s="17">
        <v>0</v>
      </c>
      <c r="F34" s="28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3">
        <f>SUM(B34:K34)</f>
        <v>0</v>
      </c>
      <c r="M34"/>
    </row>
    <row r="35" spans="1:13" ht="18.75" customHeight="1">
      <c r="A35" s="37" t="s">
        <v>39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30">
        <f t="shared" si="10"/>
        <v>0</v>
      </c>
      <c r="M35"/>
    </row>
    <row r="36" spans="1:13" ht="18.75" customHeight="1">
      <c r="A36" s="37" t="s">
        <v>40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0">
        <f t="shared" si="10"/>
        <v>0</v>
      </c>
      <c r="M36"/>
    </row>
    <row r="37" spans="1:13" ht="18.75" customHeight="1">
      <c r="A37" s="37" t="s">
        <v>41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0"/>
        <v>0</v>
      </c>
      <c r="M37"/>
    </row>
    <row r="38" spans="1:13" ht="18.75" customHeight="1">
      <c r="A38" s="37" t="s">
        <v>42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0"/>
        <v>0</v>
      </c>
      <c r="M38"/>
    </row>
    <row r="39" spans="1:13" ht="18.75" customHeight="1">
      <c r="A39" s="37" t="s">
        <v>43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0"/>
        <v>0</v>
      </c>
      <c r="M39"/>
    </row>
    <row r="40" spans="1:12" ht="18.75" customHeight="1">
      <c r="A40" s="37" t="s">
        <v>44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17">
        <f>SUM(B40:K40)</f>
        <v>0</v>
      </c>
    </row>
    <row r="41" spans="1:12" ht="18.75" customHeight="1">
      <c r="A41" s="37" t="s">
        <v>45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17">
        <f>SUM(B41:K41)</f>
        <v>0</v>
      </c>
    </row>
    <row r="42" spans="1:12" ht="18.75" customHeight="1">
      <c r="A42" s="37" t="s">
        <v>46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0"/>
        <v>0</v>
      </c>
    </row>
    <row r="43" spans="1:13" ht="12" customHeight="1">
      <c r="A43" s="14"/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8"/>
      <c r="M43" s="39"/>
    </row>
    <row r="44" spans="1:13" ht="18.75" customHeight="1">
      <c r="A44" s="27" t="s">
        <v>47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0"/>
        <v>0</v>
      </c>
      <c r="M44" s="39"/>
    </row>
    <row r="45" spans="1:13" ht="12" customHeight="1">
      <c r="A45" s="27"/>
      <c r="B45" s="23">
        <v>0</v>
      </c>
      <c r="C45" s="23">
        <v>0</v>
      </c>
      <c r="D45" s="23">
        <v>0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30">
        <f>SUM(B45:K45)</f>
        <v>0</v>
      </c>
      <c r="M45" s="40"/>
    </row>
    <row r="46" spans="1:13" ht="18.75" customHeight="1">
      <c r="A46" s="19" t="s">
        <v>48</v>
      </c>
      <c r="B46" s="41">
        <f>IF(B17+B25+B38+B47&lt;0,0,B17+B25+B47)</f>
        <v>63230.37000000001</v>
      </c>
      <c r="C46" s="41">
        <f aca="true" t="shared" si="11" ref="C46:K46">IF(C17+C25+C38+C47&lt;0,0,C17+C25+C47)</f>
        <v>76531.48999999999</v>
      </c>
      <c r="D46" s="41">
        <f t="shared" si="11"/>
        <v>276330.05</v>
      </c>
      <c r="E46" s="41">
        <f t="shared" si="11"/>
        <v>244706.93000000002</v>
      </c>
      <c r="F46" s="41">
        <f t="shared" si="11"/>
        <v>248187.44999999998</v>
      </c>
      <c r="G46" s="41">
        <f t="shared" si="11"/>
        <v>133680.81000000003</v>
      </c>
      <c r="H46" s="41">
        <f t="shared" si="11"/>
        <v>69167.25</v>
      </c>
      <c r="I46" s="41">
        <f t="shared" si="11"/>
        <v>84561.27</v>
      </c>
      <c r="J46" s="41">
        <f t="shared" si="11"/>
        <v>85028.63</v>
      </c>
      <c r="K46" s="41">
        <f t="shared" si="11"/>
        <v>162368.11</v>
      </c>
      <c r="L46" s="42">
        <f>SUM(B46:K46)</f>
        <v>1443792.3599999999</v>
      </c>
      <c r="M46" s="55"/>
    </row>
    <row r="47" spans="1:12" ht="18.75" customHeight="1">
      <c r="A47" s="27" t="s">
        <v>49</v>
      </c>
      <c r="B47" s="18">
        <v>0</v>
      </c>
      <c r="C47" s="18">
        <v>0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7">
        <f>SUM(C47:K47)</f>
        <v>0</v>
      </c>
    </row>
    <row r="48" spans="1:13" ht="18.75" customHeight="1">
      <c r="A48" s="27" t="s">
        <v>50</v>
      </c>
      <c r="B48" s="33">
        <f>IF(B17+B25+B38+B47&gt;0,0,B17+B25+B47)</f>
        <v>0</v>
      </c>
      <c r="C48" s="33">
        <f aca="true" t="shared" si="12" ref="C48:K48">IF(C17+C25+C38+C47&gt;0,0,C17+C25+C47)</f>
        <v>0</v>
      </c>
      <c r="D48" s="33">
        <f t="shared" si="12"/>
        <v>0</v>
      </c>
      <c r="E48" s="33">
        <f t="shared" si="12"/>
        <v>0</v>
      </c>
      <c r="F48" s="33">
        <f t="shared" si="12"/>
        <v>0</v>
      </c>
      <c r="G48" s="33">
        <f t="shared" si="12"/>
        <v>0</v>
      </c>
      <c r="H48" s="33">
        <f t="shared" si="12"/>
        <v>0</v>
      </c>
      <c r="I48" s="33">
        <f t="shared" si="12"/>
        <v>0</v>
      </c>
      <c r="J48" s="33">
        <f t="shared" si="12"/>
        <v>0</v>
      </c>
      <c r="K48" s="33">
        <f t="shared" si="12"/>
        <v>0</v>
      </c>
      <c r="L48" s="17">
        <f>SUM(C48:K48)</f>
        <v>0</v>
      </c>
      <c r="M48"/>
    </row>
    <row r="49" spans="1:12" ht="12" customHeight="1">
      <c r="A49" s="19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</row>
    <row r="50" spans="1:12" ht="12" customHeight="1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</row>
    <row r="51" spans="1:12" ht="12" customHeight="1">
      <c r="A51" s="9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</row>
    <row r="52" spans="1:13" ht="18.75" customHeight="1">
      <c r="A52" s="45" t="s">
        <v>51</v>
      </c>
      <c r="B52" s="41">
        <f>SUM(B53:B66)</f>
        <v>63230.37</v>
      </c>
      <c r="C52" s="41">
        <f aca="true" t="shared" si="13" ref="C52:J52">SUM(C53:C64)</f>
        <v>76531.49</v>
      </c>
      <c r="D52" s="41">
        <f t="shared" si="13"/>
        <v>276330.05</v>
      </c>
      <c r="E52" s="41">
        <f t="shared" si="13"/>
        <v>244706.93</v>
      </c>
      <c r="F52" s="41">
        <f t="shared" si="13"/>
        <v>248187.46</v>
      </c>
      <c r="G52" s="41">
        <f t="shared" si="13"/>
        <v>133680.82</v>
      </c>
      <c r="H52" s="41">
        <f t="shared" si="13"/>
        <v>69167.25</v>
      </c>
      <c r="I52" s="41">
        <f>SUM(I53:I67)</f>
        <v>84561.27</v>
      </c>
      <c r="J52" s="41">
        <f t="shared" si="13"/>
        <v>85028.63</v>
      </c>
      <c r="K52" s="41">
        <f>SUM(K53:K66)</f>
        <v>162368.1</v>
      </c>
      <c r="L52" s="46">
        <f>SUM(B52:K52)</f>
        <v>1443792.37</v>
      </c>
      <c r="M52" s="40"/>
    </row>
    <row r="53" spans="1:13" ht="18.75" customHeight="1">
      <c r="A53" s="47" t="s">
        <v>52</v>
      </c>
      <c r="B53" s="48">
        <v>63230.37</v>
      </c>
      <c r="C53" s="17">
        <v>0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46">
        <f aca="true" t="shared" si="14" ref="L53:L64">SUM(B53:K53)</f>
        <v>63230.37</v>
      </c>
      <c r="M53" s="40"/>
    </row>
    <row r="54" spans="1:12" ht="18.75" customHeight="1">
      <c r="A54" s="47" t="s">
        <v>62</v>
      </c>
      <c r="B54" s="17">
        <v>0</v>
      </c>
      <c r="C54" s="48">
        <v>66704.85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46">
        <f t="shared" si="14"/>
        <v>66704.85</v>
      </c>
    </row>
    <row r="55" spans="1:12" ht="18.75" customHeight="1">
      <c r="A55" s="47" t="s">
        <v>63</v>
      </c>
      <c r="B55" s="17">
        <v>0</v>
      </c>
      <c r="C55" s="48">
        <v>9826.64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t="shared" si="14"/>
        <v>9826.64</v>
      </c>
    </row>
    <row r="56" spans="1:12" ht="18.75" customHeight="1">
      <c r="A56" s="47" t="s">
        <v>53</v>
      </c>
      <c r="B56" s="17">
        <v>0</v>
      </c>
      <c r="C56" s="17">
        <v>0</v>
      </c>
      <c r="D56" s="48">
        <v>276330.05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4"/>
        <v>276330.05</v>
      </c>
    </row>
    <row r="57" spans="1:12" ht="18.75" customHeight="1">
      <c r="A57" s="47" t="s">
        <v>54</v>
      </c>
      <c r="B57" s="17">
        <v>0</v>
      </c>
      <c r="C57" s="17">
        <v>0</v>
      </c>
      <c r="D57" s="17">
        <v>0</v>
      </c>
      <c r="E57" s="48">
        <v>244706.93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4"/>
        <v>244706.93</v>
      </c>
    </row>
    <row r="58" spans="1:12" ht="18.75" customHeight="1">
      <c r="A58" s="47" t="s">
        <v>55</v>
      </c>
      <c r="B58" s="17">
        <v>0</v>
      </c>
      <c r="C58" s="17">
        <v>0</v>
      </c>
      <c r="D58" s="17">
        <v>0</v>
      </c>
      <c r="E58" s="17">
        <v>0</v>
      </c>
      <c r="F58" s="48">
        <v>248187.46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4"/>
        <v>248187.46</v>
      </c>
    </row>
    <row r="59" spans="1:12" ht="18.75" customHeight="1">
      <c r="A59" s="47" t="s">
        <v>56</v>
      </c>
      <c r="B59" s="17">
        <v>0</v>
      </c>
      <c r="C59" s="17">
        <v>0</v>
      </c>
      <c r="D59" s="17">
        <v>0</v>
      </c>
      <c r="E59" s="17">
        <v>0</v>
      </c>
      <c r="F59" s="17">
        <v>0</v>
      </c>
      <c r="G59" s="48">
        <v>133680.82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4"/>
        <v>133680.82</v>
      </c>
    </row>
    <row r="60" spans="1:12" ht="18.75" customHeight="1">
      <c r="A60" s="47" t="s">
        <v>57</v>
      </c>
      <c r="B60" s="17">
        <v>0</v>
      </c>
      <c r="C60" s="17">
        <v>0</v>
      </c>
      <c r="D60" s="17">
        <v>0</v>
      </c>
      <c r="E60" s="17">
        <v>0</v>
      </c>
      <c r="F60" s="17">
        <v>0</v>
      </c>
      <c r="G60" s="17">
        <v>0</v>
      </c>
      <c r="H60" s="48">
        <v>69167.25</v>
      </c>
      <c r="I60" s="17">
        <v>0</v>
      </c>
      <c r="J60" s="17">
        <v>0</v>
      </c>
      <c r="K60" s="17">
        <v>0</v>
      </c>
      <c r="L60" s="46">
        <f t="shared" si="14"/>
        <v>69167.25</v>
      </c>
    </row>
    <row r="61" spans="1:12" ht="18.75" customHeight="1">
      <c r="A61" s="47" t="s">
        <v>58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4"/>
        <v>0</v>
      </c>
    </row>
    <row r="62" spans="1:12" ht="18.75" customHeight="1">
      <c r="A62" s="47" t="s">
        <v>60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48">
        <v>85028.63</v>
      </c>
      <c r="K62" s="17">
        <v>0</v>
      </c>
      <c r="L62" s="46">
        <f t="shared" si="14"/>
        <v>85028.63</v>
      </c>
    </row>
    <row r="63" spans="1:12" ht="18.75" customHeight="1">
      <c r="A63" s="47" t="s">
        <v>70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49">
        <v>66376.08</v>
      </c>
      <c r="L63" s="46">
        <f t="shared" si="14"/>
        <v>66376.08</v>
      </c>
    </row>
    <row r="64" spans="1:12" ht="18.75" customHeight="1">
      <c r="A64" s="47" t="s">
        <v>71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49">
        <v>95992.02</v>
      </c>
      <c r="L64" s="46">
        <f t="shared" si="14"/>
        <v>95992.02</v>
      </c>
    </row>
    <row r="65" spans="1:12" ht="18.75" customHeight="1">
      <c r="A65" s="47" t="s">
        <v>72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>SUM(B65:K65)</f>
        <v>0</v>
      </c>
    </row>
    <row r="66" spans="1:12" ht="18" customHeight="1">
      <c r="A66" s="47" t="s">
        <v>73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>SUM(B66:K66)</f>
        <v>0</v>
      </c>
    </row>
    <row r="67" spans="1:12" ht="18" customHeight="1">
      <c r="A67" s="50" t="s">
        <v>75</v>
      </c>
      <c r="B67" s="54">
        <v>0</v>
      </c>
      <c r="C67" s="54">
        <v>0</v>
      </c>
      <c r="D67" s="54">
        <v>0</v>
      </c>
      <c r="E67" s="54">
        <v>0</v>
      </c>
      <c r="F67" s="54">
        <v>0</v>
      </c>
      <c r="G67" s="54">
        <v>0</v>
      </c>
      <c r="H67" s="54">
        <v>0</v>
      </c>
      <c r="I67" s="51">
        <v>84561.27</v>
      </c>
      <c r="J67" s="54">
        <v>0</v>
      </c>
      <c r="K67" s="54">
        <v>0</v>
      </c>
      <c r="L67" s="51">
        <v>80757.19</v>
      </c>
    </row>
    <row r="68" spans="1:12" ht="18" customHeight="1">
      <c r="A68" s="52"/>
      <c r="B68"/>
      <c r="C68"/>
      <c r="D68"/>
      <c r="E68"/>
      <c r="F68"/>
      <c r="G68"/>
      <c r="H68"/>
      <c r="I68"/>
      <c r="J68"/>
      <c r="K68"/>
      <c r="L68"/>
    </row>
    <row r="69" spans="1:11" ht="18" customHeight="1">
      <c r="A69" s="53"/>
      <c r="I69"/>
      <c r="K69"/>
    </row>
    <row r="70" spans="10:11" ht="14.25">
      <c r="J70"/>
      <c r="K70"/>
    </row>
    <row r="71" ht="14.25">
      <c r="K71"/>
    </row>
    <row r="72" ht="14.25">
      <c r="K72"/>
    </row>
    <row r="73" ht="14.25">
      <c r="K73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2020-06-12T20:59:30Z</dcterms:modified>
  <cp:category/>
  <cp:version/>
  <cp:contentType/>
  <cp:contentStatus/>
</cp:coreProperties>
</file>