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<sst xmlns="http://schemas.openxmlformats.org/spreadsheetml/2006/main" count="77" uniqueCount="76">
  <si>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</si>
  <si>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</si>
  <si>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</si>
  <si>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</si>
  <si>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</si>
  <si>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</si>
  <si>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</si>
  <si>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</si>
  <si>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</si>
  <si>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</si>
  <si>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</si>
  <si>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</si>
  <si>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</si>
  <si>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</si>
  <si>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</si>
  <si>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</si>
  <si>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</si>
  <si>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</si>
  <si>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</si>
  <si>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</si>
  <si>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</si>
  <si>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</si>
  <si>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</si>
  <si>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</si>
  <si>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</si>
  <si>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</si>
  <si>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</si>
  <si>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</si>
  <si>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</si>
  <si>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</si>
  <si>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</si>
  <si>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</si>
  <si>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</si>
  <si>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</si>
  <si>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</si>
  <si>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</si>
  <si>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</si>
  <si>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</si>
  <si>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</si>
  <si>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</si>
  <si>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</si>
  <si>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</si>
  <si>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</si>
  <si>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</si>
  <si>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</si>
  <si>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</si>
  <si>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</si>
  <si>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</si>
  <si>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</si>
  <si>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</si>
  <si>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</si>
  <si>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</si>
  <si>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</si>
  <si>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</si>
  <si>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</si>
  <si>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</si>
  <si>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</si>
  <si>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</si>
  <si>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</si>
  <si>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</si>
  <si>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</si>
  <si>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</si>
  <si>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</si>
  <si>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</si>
  <si>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</si>
  <si>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</si>
  <si>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</si>
  <si>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</si>
  <si>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</si>
  <si>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</si>
  <si>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</si>
  <si>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</si>
  <si>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</si>
  <si>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</si>
  <si>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05/06/20 - VENCIMENTO 15/06/20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</si>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</sst>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64</v>
      </c>
      <c r="D5" s="6" t="s">
        <v>5</v>
      </c>
      <c r="E5" s="7" t="s">
        <v>65</v>
      </c>
      <c r="F5" s="7" t="s">
        <v>66</v>
      </c>
      <c r="G5" s="7" t="s">
        <v>67</v>
      </c>
      <c r="H5" s="7" t="s">
        <v>68</v>
      </c>
      <c r="I5" s="6" t="s">
        <v>6</v>
      </c>
      <c r="J5" s="6" t="s">
        <v>69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33193</v>
      </c>
      <c r="C7" s="10">
        <f>C8+C11</f>
        <v>53133</v>
      </c>
      <c r="D7" s="10">
        <f aca="true" t="shared" si="0" ref="D7:K7">D8+D11</f>
        <v>126256</v>
      </c>
      <c r="E7" s="10">
        <f t="shared" si="0"/>
        <v>134936</v>
      </c>
      <c r="F7" s="10">
        <f t="shared" si="0"/>
        <v>149028</v>
      </c>
      <c r="G7" s="10">
        <f t="shared" si="0"/>
        <v>64429</v>
      </c>
      <c r="H7" s="10">
        <f t="shared" si="0"/>
        <v>24996</v>
      </c>
      <c r="I7" s="10">
        <f t="shared" si="0"/>
        <v>54666</v>
      </c>
      <c r="J7" s="10">
        <f t="shared" si="0"/>
        <v>39251</v>
      </c>
      <c r="K7" s="10">
        <f t="shared" si="0"/>
        <v>101720</v>
      </c>
      <c r="L7" s="10">
        <f>SUM(B7:K7)</f>
        <v>781608</v>
      </c>
      <c r="M7" s="11"/>
    </row>
    <row r="8" spans="1:13" ht="17.25" customHeight="1">
      <c r="A8" s="12" t="s">
        <v>18</v>
      </c>
      <c r="B8" s="13">
        <f>B9+B10</f>
        <v>2256</v>
      </c>
      <c r="C8" s="13">
        <f aca="true" t="shared" si="1" ref="C8:K8">C9+C10</f>
        <v>4026</v>
      </c>
      <c r="D8" s="13">
        <f t="shared" si="1"/>
        <v>9588</v>
      </c>
      <c r="E8" s="13">
        <f t="shared" si="1"/>
        <v>9052</v>
      </c>
      <c r="F8" s="13">
        <f t="shared" si="1"/>
        <v>9315</v>
      </c>
      <c r="G8" s="13">
        <f t="shared" si="1"/>
        <v>4822</v>
      </c>
      <c r="H8" s="13">
        <f t="shared" si="1"/>
        <v>1683</v>
      </c>
      <c r="I8" s="13">
        <f t="shared" si="1"/>
        <v>2600</v>
      </c>
      <c r="J8" s="13">
        <f t="shared" si="1"/>
        <v>2005</v>
      </c>
      <c r="K8" s="13">
        <f t="shared" si="1"/>
        <v>6146</v>
      </c>
      <c r="L8" s="13">
        <f>SUM(B8:K8)</f>
        <v>51493</v>
      </c>
      <c r="M8"/>
    </row>
    <row r="9" spans="1:13" ht="17.25" customHeight="1">
      <c r="A9" s="14" t="s">
        <v>19</v>
      </c>
      <c r="B9" s="15">
        <v>2256</v>
      </c>
      <c r="C9" s="15">
        <v>4026</v>
      </c>
      <c r="D9" s="15">
        <v>9588</v>
      </c>
      <c r="E9" s="15">
        <v>9052</v>
      </c>
      <c r="F9" s="15">
        <v>9315</v>
      </c>
      <c r="G9" s="15">
        <v>4822</v>
      </c>
      <c r="H9" s="15">
        <v>1683</v>
      </c>
      <c r="I9" s="15">
        <v>2600</v>
      </c>
      <c r="J9" s="15">
        <v>2005</v>
      </c>
      <c r="K9" s="15">
        <v>6146</v>
      </c>
      <c r="L9" s="13">
        <f>SUM(B9:K9)</f>
        <v>51493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30937</v>
      </c>
      <c r="C11" s="15">
        <v>49107</v>
      </c>
      <c r="D11" s="15">
        <v>116668</v>
      </c>
      <c r="E11" s="15">
        <v>125884</v>
      </c>
      <c r="F11" s="15">
        <v>139713</v>
      </c>
      <c r="G11" s="15">
        <v>59607</v>
      </c>
      <c r="H11" s="15">
        <v>23313</v>
      </c>
      <c r="I11" s="15">
        <v>52066</v>
      </c>
      <c r="J11" s="15">
        <v>37246</v>
      </c>
      <c r="K11" s="15">
        <v>95574</v>
      </c>
      <c r="L11" s="13">
        <f>SUM(B11:K11)</f>
        <v>730115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1.134630034534292</v>
      </c>
      <c r="C15" s="22">
        <v>1.58694875371245</v>
      </c>
      <c r="D15" s="22">
        <v>1.838907292069114</v>
      </c>
      <c r="E15" s="22">
        <v>1.43543234408758</v>
      </c>
      <c r="F15" s="22">
        <v>1.406329001284311</v>
      </c>
      <c r="G15" s="22">
        <v>1.843317391186756</v>
      </c>
      <c r="H15" s="22">
        <v>1.872393050408594</v>
      </c>
      <c r="I15" s="22">
        <v>1.327910007740616</v>
      </c>
      <c r="J15" s="22">
        <v>1.886790962088077</v>
      </c>
      <c r="K15" s="22">
        <v>1.552359614451298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220544.06999999998</v>
      </c>
      <c r="C17" s="25">
        <f aca="true" t="shared" si="2" ref="C17:L17">C18+C19+C20+C21+C22</f>
        <v>267834.49</v>
      </c>
      <c r="D17" s="25">
        <f t="shared" si="2"/>
        <v>879294.9799999999</v>
      </c>
      <c r="E17" s="25">
        <f t="shared" si="2"/>
        <v>742132.23</v>
      </c>
      <c r="F17" s="25">
        <f t="shared" si="2"/>
        <v>719375.1299999999</v>
      </c>
      <c r="G17" s="25">
        <f t="shared" si="2"/>
        <v>450866.19999999995</v>
      </c>
      <c r="H17" s="25">
        <f t="shared" si="2"/>
        <v>197224.16</v>
      </c>
      <c r="I17" s="25">
        <f t="shared" si="2"/>
        <v>245507.38</v>
      </c>
      <c r="J17" s="25">
        <f t="shared" si="2"/>
        <v>280163.45999999996</v>
      </c>
      <c r="K17" s="25">
        <f t="shared" si="2"/>
        <v>479340.10000000003</v>
      </c>
      <c r="L17" s="25">
        <f t="shared" si="2"/>
        <v>4482282.200000001</v>
      </c>
      <c r="M17"/>
    </row>
    <row r="18" spans="1:13" ht="17.25" customHeight="1">
      <c r="A18" s="26" t="s">
        <v>25</v>
      </c>
      <c r="B18" s="33">
        <f aca="true" t="shared" si="3" ref="B18:K18">ROUND(B13*B7,2)</f>
        <v>191068.87</v>
      </c>
      <c r="C18" s="33">
        <f t="shared" si="3"/>
        <v>164797.31</v>
      </c>
      <c r="D18" s="33">
        <f t="shared" si="3"/>
        <v>466364.41</v>
      </c>
      <c r="E18" s="33">
        <f t="shared" si="3"/>
        <v>504066.92</v>
      </c>
      <c r="F18" s="33">
        <f t="shared" si="3"/>
        <v>492805.79</v>
      </c>
      <c r="G18" s="33">
        <f t="shared" si="3"/>
        <v>234115.66</v>
      </c>
      <c r="H18" s="33">
        <f t="shared" si="3"/>
        <v>100073.99</v>
      </c>
      <c r="I18" s="33">
        <f t="shared" si="3"/>
        <v>181780.85</v>
      </c>
      <c r="J18" s="33">
        <f t="shared" si="3"/>
        <v>140534.28</v>
      </c>
      <c r="K18" s="33">
        <f t="shared" si="3"/>
        <v>297358.08</v>
      </c>
      <c r="L18" s="33">
        <f>SUM(B18:K18)</f>
        <v>2772966.16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25723.61</v>
      </c>
      <c r="C19" s="33">
        <f t="shared" si="4"/>
        <v>96727.58</v>
      </c>
      <c r="D19" s="33">
        <f t="shared" si="4"/>
        <v>391236.5</v>
      </c>
      <c r="E19" s="33">
        <f t="shared" si="4"/>
        <v>219487.04</v>
      </c>
      <c r="F19" s="33">
        <f t="shared" si="4"/>
        <v>200241.28</v>
      </c>
      <c r="G19" s="33">
        <f t="shared" si="4"/>
        <v>197433.81</v>
      </c>
      <c r="H19" s="33">
        <f t="shared" si="4"/>
        <v>87303.85</v>
      </c>
      <c r="I19" s="33">
        <f t="shared" si="4"/>
        <v>59607.76</v>
      </c>
      <c r="J19" s="33">
        <f t="shared" si="4"/>
        <v>124624.53</v>
      </c>
      <c r="K19" s="33">
        <f t="shared" si="4"/>
        <v>164248.59</v>
      </c>
      <c r="L19" s="33">
        <f>SUM(B19:K19)</f>
        <v>1566634.5500000003</v>
      </c>
      <c r="M19"/>
    </row>
    <row r="20" spans="1:13" ht="17.25" customHeight="1">
      <c r="A20" s="27" t="s">
        <v>27</v>
      </c>
      <c r="B20" s="33">
        <v>2383.6</v>
      </c>
      <c r="C20" s="33">
        <v>6309.6</v>
      </c>
      <c r="D20" s="33">
        <v>21694.07</v>
      </c>
      <c r="E20" s="33">
        <v>18578.27</v>
      </c>
      <c r="F20" s="33">
        <v>24960.07</v>
      </c>
      <c r="G20" s="33">
        <v>19316.73</v>
      </c>
      <c r="H20" s="33">
        <v>8478.33</v>
      </c>
      <c r="I20" s="33">
        <v>4118.77</v>
      </c>
      <c r="J20" s="33">
        <v>12268.67</v>
      </c>
      <c r="K20" s="33">
        <v>17733.43</v>
      </c>
      <c r="L20" s="33">
        <f>SUM(B20:K20)</f>
        <v>135841.54</v>
      </c>
      <c r="M20"/>
    </row>
    <row r="21" spans="1:13" ht="17.25" customHeight="1">
      <c r="A21" s="27" t="s">
        <v>28</v>
      </c>
      <c r="B21" s="33">
        <v>1367.99</v>
      </c>
      <c r="C21" s="29">
        <v>0</v>
      </c>
      <c r="D21" s="29">
        <v>0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2735.98</v>
      </c>
      <c r="K21" s="29">
        <v>0</v>
      </c>
      <c r="L21" s="33">
        <f>SUM(B21:K21)</f>
        <v>6839.950000000001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>SUM(B22:K22)</f>
        <v>0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-9926.4</v>
      </c>
      <c r="C25" s="33">
        <f t="shared" si="5"/>
        <v>-17714.4</v>
      </c>
      <c r="D25" s="33">
        <f t="shared" si="5"/>
        <v>-42187.2</v>
      </c>
      <c r="E25" s="33">
        <f t="shared" si="5"/>
        <v>-39828.8</v>
      </c>
      <c r="F25" s="33">
        <f t="shared" si="5"/>
        <v>-40986</v>
      </c>
      <c r="G25" s="33">
        <f t="shared" si="5"/>
        <v>-21216.8</v>
      </c>
      <c r="H25" s="33">
        <f t="shared" si="5"/>
        <v>-7405.2</v>
      </c>
      <c r="I25" s="33">
        <f t="shared" si="5"/>
        <v>-26963.43</v>
      </c>
      <c r="J25" s="33">
        <f t="shared" si="5"/>
        <v>-8822</v>
      </c>
      <c r="K25" s="33">
        <f t="shared" si="5"/>
        <v>-27042.4</v>
      </c>
      <c r="L25" s="33">
        <f aca="true" t="shared" si="6" ref="L25:L31">SUM(B25:K25)</f>
        <v>-242092.62999999998</v>
      </c>
      <c r="M25"/>
    </row>
    <row r="26" spans="1:13" ht="18.75" customHeight="1">
      <c r="A26" s="27" t="s">
        <v>31</v>
      </c>
      <c r="B26" s="33">
        <f>B27+B28+B29+B30</f>
        <v>-9926.4</v>
      </c>
      <c r="C26" s="33">
        <f aca="true" t="shared" si="7" ref="C26:K26">C27+C28+C29+C30</f>
        <v>-17714.4</v>
      </c>
      <c r="D26" s="33">
        <f t="shared" si="7"/>
        <v>-42187.2</v>
      </c>
      <c r="E26" s="33">
        <f t="shared" si="7"/>
        <v>-39828.8</v>
      </c>
      <c r="F26" s="33">
        <f t="shared" si="7"/>
        <v>-40986</v>
      </c>
      <c r="G26" s="33">
        <f t="shared" si="7"/>
        <v>-21216.8</v>
      </c>
      <c r="H26" s="33">
        <f t="shared" si="7"/>
        <v>-7405.2</v>
      </c>
      <c r="I26" s="33">
        <f t="shared" si="7"/>
        <v>-26963.43</v>
      </c>
      <c r="J26" s="33">
        <f t="shared" si="7"/>
        <v>-8822</v>
      </c>
      <c r="K26" s="33">
        <f t="shared" si="7"/>
        <v>-27042.4</v>
      </c>
      <c r="L26" s="33">
        <f t="shared" si="6"/>
        <v>-242092.62999999998</v>
      </c>
      <c r="M26"/>
    </row>
    <row r="27" spans="1:13" s="36" customFormat="1" ht="18.75" customHeight="1">
      <c r="A27" s="34" t="s">
        <v>59</v>
      </c>
      <c r="B27" s="33">
        <f>-ROUND((B9)*$E$3,2)</f>
        <v>-9926.4</v>
      </c>
      <c r="C27" s="33">
        <f aca="true" t="shared" si="8" ref="C27:K27">-ROUND((C9)*$E$3,2)</f>
        <v>-17714.4</v>
      </c>
      <c r="D27" s="33">
        <f t="shared" si="8"/>
        <v>-42187.2</v>
      </c>
      <c r="E27" s="33">
        <f t="shared" si="8"/>
        <v>-39828.8</v>
      </c>
      <c r="F27" s="33">
        <f t="shared" si="8"/>
        <v>-40986</v>
      </c>
      <c r="G27" s="33">
        <f t="shared" si="8"/>
        <v>-21216.8</v>
      </c>
      <c r="H27" s="33">
        <f t="shared" si="8"/>
        <v>-7405.2</v>
      </c>
      <c r="I27" s="33">
        <f t="shared" si="8"/>
        <v>-11440</v>
      </c>
      <c r="J27" s="33">
        <f t="shared" si="8"/>
        <v>-8822</v>
      </c>
      <c r="K27" s="33">
        <f t="shared" si="8"/>
        <v>-27042.4</v>
      </c>
      <c r="L27" s="33">
        <f t="shared" si="6"/>
        <v>-226569.19999999998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-11.26</v>
      </c>
      <c r="J29" s="17">
        <v>0</v>
      </c>
      <c r="K29" s="17">
        <v>0</v>
      </c>
      <c r="L29" s="33">
        <f t="shared" si="6"/>
        <v>-11.26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-15512.17</v>
      </c>
      <c r="J30" s="17">
        <v>0</v>
      </c>
      <c r="K30" s="17">
        <v>0</v>
      </c>
      <c r="L30" s="33">
        <f t="shared" si="6"/>
        <v>-15512.17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0</v>
      </c>
      <c r="C31" s="38">
        <f t="shared" si="9"/>
        <v>0</v>
      </c>
      <c r="D31" s="38">
        <f t="shared" si="9"/>
        <v>0</v>
      </c>
      <c r="E31" s="38">
        <f t="shared" si="9"/>
        <v>0</v>
      </c>
      <c r="F31" s="38">
        <f t="shared" si="9"/>
        <v>0</v>
      </c>
      <c r="G31" s="38">
        <f t="shared" si="9"/>
        <v>0</v>
      </c>
      <c r="H31" s="38">
        <f t="shared" si="9"/>
        <v>0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0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0</v>
      </c>
      <c r="C33" s="17">
        <v>0</v>
      </c>
      <c r="D33" s="17">
        <v>0</v>
      </c>
      <c r="E33" s="33">
        <v>0</v>
      </c>
      <c r="F33" s="28">
        <v>0</v>
      </c>
      <c r="G33" s="28">
        <v>0</v>
      </c>
      <c r="H33" s="33">
        <v>0</v>
      </c>
      <c r="I33" s="17">
        <v>0</v>
      </c>
      <c r="J33" s="28">
        <v>0</v>
      </c>
      <c r="K33" s="17">
        <v>0</v>
      </c>
      <c r="L33" s="33">
        <f>SUM(B33:K33)</f>
        <v>0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f>SUM(B40:K40)</f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f>SUM(B41:K41)</f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>IF(B17+B25+B38+B47&lt;0,0,B17+B25+B47)</f>
        <v>210617.66999999998</v>
      </c>
      <c r="C46" s="41">
        <f aca="true" t="shared" si="11" ref="C46:K46">IF(C17+C25+C38+C47&lt;0,0,C17+C25+C47)</f>
        <v>250120.09</v>
      </c>
      <c r="D46" s="41">
        <f t="shared" si="11"/>
        <v>837107.7799999999</v>
      </c>
      <c r="E46" s="41">
        <f t="shared" si="11"/>
        <v>702303.4299999999</v>
      </c>
      <c r="F46" s="41">
        <f t="shared" si="11"/>
        <v>678389.1299999999</v>
      </c>
      <c r="G46" s="41">
        <f t="shared" si="11"/>
        <v>429649.39999999997</v>
      </c>
      <c r="H46" s="41">
        <f t="shared" si="11"/>
        <v>189818.96</v>
      </c>
      <c r="I46" s="41">
        <f t="shared" si="11"/>
        <v>218543.95</v>
      </c>
      <c r="J46" s="41">
        <f t="shared" si="11"/>
        <v>271341.45999999996</v>
      </c>
      <c r="K46" s="41">
        <f t="shared" si="11"/>
        <v>452297.7</v>
      </c>
      <c r="L46" s="42">
        <f>SUM(B46:K46)</f>
        <v>4240189.569999999</v>
      </c>
      <c r="M46" s="55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33">
        <f>IF(B17+B25+B38+B47&gt;0,0,B17+B25+B47)</f>
        <v>0</v>
      </c>
      <c r="C48" s="33">
        <f aca="true" t="shared" si="12" ref="C48:K48">IF(C17+C25+C38+C47&gt;0,0,C17+C25+C47)</f>
        <v>0</v>
      </c>
      <c r="D48" s="33">
        <f t="shared" si="12"/>
        <v>0</v>
      </c>
      <c r="E48" s="33">
        <f t="shared" si="12"/>
        <v>0</v>
      </c>
      <c r="F48" s="33">
        <f t="shared" si="12"/>
        <v>0</v>
      </c>
      <c r="G48" s="33">
        <f t="shared" si="12"/>
        <v>0</v>
      </c>
      <c r="H48" s="33">
        <f t="shared" si="12"/>
        <v>0</v>
      </c>
      <c r="I48" s="33">
        <f t="shared" si="12"/>
        <v>0</v>
      </c>
      <c r="J48" s="33">
        <f t="shared" si="12"/>
        <v>0</v>
      </c>
      <c r="K48" s="33">
        <f t="shared" si="12"/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 ht="12" customHeight="1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3" ht="18.75" customHeight="1">
      <c r="A52" s="45" t="s">
        <v>51</v>
      </c>
      <c r="B52" s="41">
        <f>SUM(B53:B66)</f>
        <v>210617.66</v>
      </c>
      <c r="C52" s="41">
        <f aca="true" t="shared" si="13" ref="C52:J52">SUM(C53:C64)</f>
        <v>250120.09</v>
      </c>
      <c r="D52" s="41">
        <f t="shared" si="13"/>
        <v>837107.79</v>
      </c>
      <c r="E52" s="41">
        <f t="shared" si="13"/>
        <v>702303.43</v>
      </c>
      <c r="F52" s="41">
        <f t="shared" si="13"/>
        <v>678389.13</v>
      </c>
      <c r="G52" s="41">
        <f t="shared" si="13"/>
        <v>429649.39</v>
      </c>
      <c r="H52" s="41">
        <f t="shared" si="13"/>
        <v>189818.95</v>
      </c>
      <c r="I52" s="41">
        <f>SUM(I53:I67)</f>
        <v>218543.95</v>
      </c>
      <c r="J52" s="41">
        <f t="shared" si="13"/>
        <v>271341.46</v>
      </c>
      <c r="K52" s="41">
        <f>SUM(K53:K66)</f>
        <v>452297.69999999995</v>
      </c>
      <c r="L52" s="46">
        <f>SUM(B52:K52)</f>
        <v>4240189.550000001</v>
      </c>
      <c r="M52" s="40"/>
    </row>
    <row r="53" spans="1:13" ht="18.75" customHeight="1">
      <c r="A53" s="47" t="s">
        <v>52</v>
      </c>
      <c r="B53" s="48">
        <v>165629.73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6">
        <f aca="true" t="shared" si="14" ref="L53:L64">SUM(B53:K53)</f>
        <v>165629.73</v>
      </c>
      <c r="M53" s="40"/>
    </row>
    <row r="54" spans="1:12" ht="18.75" customHeight="1">
      <c r="A54" s="47" t="s">
        <v>62</v>
      </c>
      <c r="B54" s="17">
        <v>0</v>
      </c>
      <c r="C54" s="48">
        <v>218254.79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6">
        <f t="shared" si="14"/>
        <v>218254.79</v>
      </c>
    </row>
    <row r="55" spans="1:12" ht="18.75" customHeight="1">
      <c r="A55" s="47" t="s">
        <v>63</v>
      </c>
      <c r="B55" s="17">
        <v>0</v>
      </c>
      <c r="C55" s="48">
        <v>31865.3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t="shared" si="14"/>
        <v>31865.3</v>
      </c>
    </row>
    <row r="56" spans="1:12" ht="18.75" customHeight="1">
      <c r="A56" s="47" t="s">
        <v>53</v>
      </c>
      <c r="B56" s="17">
        <v>0</v>
      </c>
      <c r="C56" s="17">
        <v>0</v>
      </c>
      <c r="D56" s="48">
        <v>837107.79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4"/>
        <v>837107.79</v>
      </c>
    </row>
    <row r="57" spans="1:12" ht="18.75" customHeight="1">
      <c r="A57" s="47" t="s">
        <v>54</v>
      </c>
      <c r="B57" s="17">
        <v>0</v>
      </c>
      <c r="C57" s="17">
        <v>0</v>
      </c>
      <c r="D57" s="17">
        <v>0</v>
      </c>
      <c r="E57" s="48">
        <v>702303.43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4"/>
        <v>702303.43</v>
      </c>
    </row>
    <row r="58" spans="1:12" ht="18.75" customHeight="1">
      <c r="A58" s="47" t="s">
        <v>55</v>
      </c>
      <c r="B58" s="17">
        <v>0</v>
      </c>
      <c r="C58" s="17">
        <v>0</v>
      </c>
      <c r="D58" s="17">
        <v>0</v>
      </c>
      <c r="E58" s="17">
        <v>0</v>
      </c>
      <c r="F58" s="48">
        <v>678389.13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4"/>
        <v>678389.13</v>
      </c>
    </row>
    <row r="59" spans="1:12" ht="18.75" customHeight="1">
      <c r="A59" s="47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8">
        <v>429649.39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4"/>
        <v>429649.39</v>
      </c>
    </row>
    <row r="60" spans="1:12" ht="18.75" customHeight="1">
      <c r="A60" s="47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8">
        <v>189818.95</v>
      </c>
      <c r="I60" s="17">
        <v>0</v>
      </c>
      <c r="J60" s="17">
        <v>0</v>
      </c>
      <c r="K60" s="17">
        <v>0</v>
      </c>
      <c r="L60" s="46">
        <f t="shared" si="14"/>
        <v>189818.95</v>
      </c>
    </row>
    <row r="61" spans="1:12" ht="18.75" customHeight="1">
      <c r="A61" s="47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4"/>
        <v>0</v>
      </c>
    </row>
    <row r="62" spans="1:12" ht="18.75" customHeight="1">
      <c r="A62" s="47" t="s">
        <v>60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8">
        <v>271341.46</v>
      </c>
      <c r="K62" s="17">
        <v>0</v>
      </c>
      <c r="L62" s="46">
        <f t="shared" si="14"/>
        <v>271341.46</v>
      </c>
    </row>
    <row r="63" spans="1:12" ht="18.75" customHeight="1">
      <c r="A63" s="47" t="s">
        <v>70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/>
      <c r="K63" s="49">
        <v>190914.86</v>
      </c>
      <c r="L63" s="46">
        <f t="shared" si="14"/>
        <v>190914.86</v>
      </c>
    </row>
    <row r="64" spans="1:12" ht="18.75" customHeight="1">
      <c r="A64" s="47" t="s">
        <v>71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49">
        <v>178883.74</v>
      </c>
      <c r="L64" s="46">
        <f t="shared" si="14"/>
        <v>178883.74</v>
      </c>
    </row>
    <row r="65" spans="1:12" ht="18.75" customHeight="1">
      <c r="A65" s="47" t="s">
        <v>72</v>
      </c>
      <c r="B65" s="48">
        <v>44987.93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>SUM(B65:K65)</f>
        <v>44987.93</v>
      </c>
    </row>
    <row r="66" spans="1:12" ht="18" customHeight="1">
      <c r="A66" s="47" t="s">
        <v>73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82499.1</v>
      </c>
      <c r="L66" s="46">
        <f>SUM(B66:K66)</f>
        <v>82499.1</v>
      </c>
    </row>
    <row r="67" spans="1:12" ht="18" customHeight="1">
      <c r="A67" s="50" t="s">
        <v>75</v>
      </c>
      <c r="B67" s="54">
        <v>0</v>
      </c>
      <c r="C67" s="54">
        <v>0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1">
        <v>218543.95</v>
      </c>
      <c r="J67" s="54">
        <v>0</v>
      </c>
      <c r="K67" s="54">
        <v>0</v>
      </c>
      <c r="L67" s="51">
        <v>80757.19</v>
      </c>
    </row>
    <row r="68" spans="1:12" ht="18" customHeight="1">
      <c r="A68" s="52"/>
      <c r="B68"/>
      <c r="C68"/>
      <c r="D68"/>
      <c r="E68"/>
      <c r="F68"/>
      <c r="G68"/>
      <c r="H68"/>
      <c r="I68"/>
      <c r="J68"/>
      <c r="K68"/>
      <c r="L68"/>
    </row>
    <row r="69" spans="1:11" ht="18" customHeight="1">
      <c r="A69" s="53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2020-06-12T20:50:24Z</dcterms:modified>
  <cp:category/>
  <cp:version/>
  <cp:contentType/>
  <cp:contentStatus/>
</cp:coreProperties>
</file>