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<sst xmlns="http://schemas.openxmlformats.org/spreadsheetml/2006/main" count="78" uniqueCount="77">
  <si>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</si>
  <si>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</si>
  <si>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</si>
  <si>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</si>
  <si>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</si>
  <si>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</si>
  <si>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</si>
  <si>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</si>
  <si>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</si>
  <si>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</si>
  <si>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</si>
  <si>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</si>
  <si>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</si>
  <si>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</si>
  <si>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</si>
  <si>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</si>
  <si>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</si>
  <si>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</si>
  <si>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</si>
  <si>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</si>
  <si>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</si>
  <si>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</si>
  <si>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</si>
  <si>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</si>
  <si>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</si>
  <si>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</si>
  <si>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</si>
  <si>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</si>
  <si>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</si>
  <si>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</si>
  <si>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</si>
  <si>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</si>
  <si>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</si>
  <si>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</si>
  <si>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</si>
  <si>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</si>
  <si>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</si>
  <si>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</si>
  <si>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</si>
  <si>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</si>
  <si>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</si>
  <si>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</si>
  <si>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</si>
  <si>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</si>
  <si>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</si>
  <si>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</si>
  <si>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</si>
  <si>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</si>
  <si>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</si>
  <si>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</si>
  <si>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</si>
  <si>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</si>
  <si>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</si>
  <si>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</si>
  <si>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</si>
  <si>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</si>
  <si>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</si>
  <si>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</si>
  <si>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</si>
  <si>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</si>
  <si>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</si>
  <si>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</si>
  <si>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</si>
  <si>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</si>
  <si>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</si>
  <si>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</si>
  <si>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</si>
  <si>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</si>
  <si>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</si>
  <si>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</si>
  <si>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</si>
  <si>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</si>
  <si>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</si>
  <si>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04/06/20 - VENCIMENTO 12/06/20</t>
  </si>
  <si>
    <t>7.15. Consórcio KBPX</t>
  </si>
  <si>
    <t>Nota: Revisão de remuneração conforme portaria SMT.GAB. 087/20, período de 17/03 a 21/05/20 e mês de abril/20.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</si>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</sst>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33249</v>
      </c>
      <c r="C7" s="10">
        <f>C8+C11</f>
        <v>50438</v>
      </c>
      <c r="D7" s="10">
        <f aca="true" t="shared" si="0" ref="D7:K7">D8+D11</f>
        <v>118675</v>
      </c>
      <c r="E7" s="10">
        <f t="shared" si="0"/>
        <v>127667</v>
      </c>
      <c r="F7" s="10">
        <f t="shared" si="0"/>
        <v>139187</v>
      </c>
      <c r="G7" s="10">
        <f t="shared" si="0"/>
        <v>62051</v>
      </c>
      <c r="H7" s="10">
        <f t="shared" si="0"/>
        <v>24097</v>
      </c>
      <c r="I7" s="10">
        <f t="shared" si="0"/>
        <v>50812</v>
      </c>
      <c r="J7" s="10">
        <f t="shared" si="0"/>
        <v>37764</v>
      </c>
      <c r="K7" s="10">
        <f t="shared" si="0"/>
        <v>94260</v>
      </c>
      <c r="L7" s="10">
        <f>SUM(B7:K7)</f>
        <v>738200</v>
      </c>
      <c r="M7" s="11"/>
    </row>
    <row r="8" spans="1:13" ht="17.25" customHeight="1">
      <c r="A8" s="12" t="s">
        <v>18</v>
      </c>
      <c r="B8" s="13">
        <f>B9+B10</f>
        <v>2147</v>
      </c>
      <c r="C8" s="13">
        <f aca="true" t="shared" si="1" ref="C8:K8">C9+C10</f>
        <v>3498</v>
      </c>
      <c r="D8" s="13">
        <f t="shared" si="1"/>
        <v>8001</v>
      </c>
      <c r="E8" s="13">
        <f t="shared" si="1"/>
        <v>7688</v>
      </c>
      <c r="F8" s="13">
        <f t="shared" si="1"/>
        <v>7898</v>
      </c>
      <c r="G8" s="13">
        <f t="shared" si="1"/>
        <v>4224</v>
      </c>
      <c r="H8" s="13">
        <f t="shared" si="1"/>
        <v>1405</v>
      </c>
      <c r="I8" s="13">
        <f t="shared" si="1"/>
        <v>2312</v>
      </c>
      <c r="J8" s="13">
        <f t="shared" si="1"/>
        <v>1808</v>
      </c>
      <c r="K8" s="13">
        <f t="shared" si="1"/>
        <v>4877</v>
      </c>
      <c r="L8" s="13">
        <f>SUM(B8:K8)</f>
        <v>43858</v>
      </c>
      <c r="M8"/>
    </row>
    <row r="9" spans="1:13" ht="17.25" customHeight="1">
      <c r="A9" s="14" t="s">
        <v>19</v>
      </c>
      <c r="B9" s="15">
        <v>2146</v>
      </c>
      <c r="C9" s="15">
        <v>3498</v>
      </c>
      <c r="D9" s="15">
        <v>8001</v>
      </c>
      <c r="E9" s="15">
        <v>7688</v>
      </c>
      <c r="F9" s="15">
        <v>7898</v>
      </c>
      <c r="G9" s="15">
        <v>4224</v>
      </c>
      <c r="H9" s="15">
        <v>1405</v>
      </c>
      <c r="I9" s="15">
        <v>2312</v>
      </c>
      <c r="J9" s="15">
        <v>1808</v>
      </c>
      <c r="K9" s="15">
        <v>4877</v>
      </c>
      <c r="L9" s="13">
        <f>SUM(B9:K9)</f>
        <v>43857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31102</v>
      </c>
      <c r="C11" s="15">
        <v>46940</v>
      </c>
      <c r="D11" s="15">
        <v>110674</v>
      </c>
      <c r="E11" s="15">
        <v>119979</v>
      </c>
      <c r="F11" s="15">
        <v>131289</v>
      </c>
      <c r="G11" s="15">
        <v>57827</v>
      </c>
      <c r="H11" s="15">
        <v>22692</v>
      </c>
      <c r="I11" s="15">
        <v>48500</v>
      </c>
      <c r="J11" s="15">
        <v>35956</v>
      </c>
      <c r="K11" s="15">
        <v>89383</v>
      </c>
      <c r="L11" s="13">
        <f>SUM(B11:K11)</f>
        <v>694342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1.141628411118613</v>
      </c>
      <c r="C15" s="22">
        <v>1.684519116833475</v>
      </c>
      <c r="D15" s="22">
        <v>1.969436173069405</v>
      </c>
      <c r="E15" s="22">
        <v>1.529557730956414</v>
      </c>
      <c r="F15" s="22">
        <v>1.511180707301679</v>
      </c>
      <c r="G15" s="22">
        <v>1.922271681015533</v>
      </c>
      <c r="H15" s="22">
        <v>1.9545389857816</v>
      </c>
      <c r="I15" s="22">
        <v>1.428110002802885</v>
      </c>
      <c r="J15" s="22">
        <v>1.962554855146811</v>
      </c>
      <c r="K15" s="22">
        <v>1.669531742778943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222249.24</v>
      </c>
      <c r="C17" s="25">
        <f aca="true" t="shared" si="2" ref="C17:L17">C18+C19+C20+C21+C22</f>
        <v>269833.24</v>
      </c>
      <c r="D17" s="25">
        <f t="shared" si="2"/>
        <v>885019.4999999999</v>
      </c>
      <c r="E17" s="25">
        <f t="shared" si="2"/>
        <v>748044.01</v>
      </c>
      <c r="F17" s="25">
        <f t="shared" si="2"/>
        <v>721869.4899999999</v>
      </c>
      <c r="G17" s="25">
        <f t="shared" si="2"/>
        <v>452740.4</v>
      </c>
      <c r="H17" s="25">
        <f t="shared" si="2"/>
        <v>198409.97999999998</v>
      </c>
      <c r="I17" s="25">
        <f t="shared" si="2"/>
        <v>245419.58</v>
      </c>
      <c r="J17" s="25">
        <f t="shared" si="2"/>
        <v>280362.13999999996</v>
      </c>
      <c r="K17" s="25">
        <f t="shared" si="2"/>
        <v>477773.34</v>
      </c>
      <c r="L17" s="25">
        <f t="shared" si="2"/>
        <v>4501720.92</v>
      </c>
      <c r="M17"/>
    </row>
    <row r="18" spans="1:13" ht="17.25" customHeight="1">
      <c r="A18" s="26" t="s">
        <v>25</v>
      </c>
      <c r="B18" s="33">
        <f aca="true" t="shared" si="3" ref="B18:K18">ROUND(B13*B7,2)</f>
        <v>191391.22</v>
      </c>
      <c r="C18" s="33">
        <f t="shared" si="3"/>
        <v>156438.5</v>
      </c>
      <c r="D18" s="33">
        <f t="shared" si="3"/>
        <v>438361.72</v>
      </c>
      <c r="E18" s="33">
        <f t="shared" si="3"/>
        <v>476912.85</v>
      </c>
      <c r="F18" s="33">
        <f t="shared" si="3"/>
        <v>460263.57</v>
      </c>
      <c r="G18" s="33">
        <f t="shared" si="3"/>
        <v>225474.72</v>
      </c>
      <c r="H18" s="33">
        <f t="shared" si="3"/>
        <v>96474.75</v>
      </c>
      <c r="I18" s="33">
        <f t="shared" si="3"/>
        <v>168965.14</v>
      </c>
      <c r="J18" s="33">
        <f t="shared" si="3"/>
        <v>135210.23</v>
      </c>
      <c r="K18" s="33">
        <f t="shared" si="3"/>
        <v>275550.26</v>
      </c>
      <c r="L18" s="33">
        <f>SUM(B18:K18)</f>
        <v>2625042.96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27106.43</v>
      </c>
      <c r="C19" s="33">
        <f t="shared" si="4"/>
        <v>107085.14</v>
      </c>
      <c r="D19" s="33">
        <f t="shared" si="4"/>
        <v>424963.71</v>
      </c>
      <c r="E19" s="33">
        <f t="shared" si="4"/>
        <v>252552.89</v>
      </c>
      <c r="F19" s="33">
        <f t="shared" si="4"/>
        <v>235277.86</v>
      </c>
      <c r="G19" s="33">
        <f t="shared" si="4"/>
        <v>207948.95</v>
      </c>
      <c r="H19" s="33">
        <f t="shared" si="4"/>
        <v>92088.91</v>
      </c>
      <c r="I19" s="33">
        <f t="shared" si="4"/>
        <v>72335.67</v>
      </c>
      <c r="J19" s="33">
        <f t="shared" si="4"/>
        <v>130147.26</v>
      </c>
      <c r="K19" s="33">
        <f t="shared" si="4"/>
        <v>184489.65</v>
      </c>
      <c r="L19" s="33">
        <f>SUM(B19:K19)</f>
        <v>1733996.4699999997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283735.6</v>
      </c>
      <c r="C25" s="33">
        <f t="shared" si="5"/>
        <v>308794.8</v>
      </c>
      <c r="D25" s="33">
        <f t="shared" si="5"/>
        <v>378084.6</v>
      </c>
      <c r="E25" s="33">
        <f t="shared" si="5"/>
        <v>693989.8</v>
      </c>
      <c r="F25" s="33">
        <f t="shared" si="5"/>
        <v>496444.8</v>
      </c>
      <c r="G25" s="33">
        <f t="shared" si="5"/>
        <v>220625.4</v>
      </c>
      <c r="H25" s="33">
        <f t="shared" si="5"/>
        <v>90041</v>
      </c>
      <c r="I25" s="33">
        <f t="shared" si="5"/>
        <v>317138.78</v>
      </c>
      <c r="J25" s="33">
        <f t="shared" si="5"/>
        <v>366143.8</v>
      </c>
      <c r="K25" s="33">
        <f t="shared" si="5"/>
        <v>292417.2</v>
      </c>
      <c r="L25" s="33">
        <f aca="true" t="shared" si="6" ref="L25:L31">SUM(B25:K25)</f>
        <v>3447415.7799999993</v>
      </c>
      <c r="M25"/>
    </row>
    <row r="26" spans="1:13" ht="18.75" customHeight="1">
      <c r="A26" s="27" t="s">
        <v>31</v>
      </c>
      <c r="B26" s="33">
        <f>B27+B28+B29+B30</f>
        <v>-9442.4</v>
      </c>
      <c r="C26" s="33">
        <f aca="true" t="shared" si="7" ref="C26:K26">C27+C28+C29+C30</f>
        <v>-15391.2</v>
      </c>
      <c r="D26" s="33">
        <f t="shared" si="7"/>
        <v>-35204.4</v>
      </c>
      <c r="E26" s="33">
        <f t="shared" si="7"/>
        <v>-33827.2</v>
      </c>
      <c r="F26" s="33">
        <f t="shared" si="7"/>
        <v>-34751.2</v>
      </c>
      <c r="G26" s="33">
        <f t="shared" si="7"/>
        <v>-18585.6</v>
      </c>
      <c r="H26" s="33">
        <f t="shared" si="7"/>
        <v>-6182</v>
      </c>
      <c r="I26" s="33">
        <f t="shared" si="7"/>
        <v>-16182.219999999998</v>
      </c>
      <c r="J26" s="33">
        <f t="shared" si="7"/>
        <v>-7955.2</v>
      </c>
      <c r="K26" s="33">
        <f t="shared" si="7"/>
        <v>-21458.8</v>
      </c>
      <c r="L26" s="33">
        <f t="shared" si="6"/>
        <v>-198980.22</v>
      </c>
      <c r="M26"/>
    </row>
    <row r="27" spans="1:13" s="36" customFormat="1" ht="18.75" customHeight="1">
      <c r="A27" s="34" t="s">
        <v>58</v>
      </c>
      <c r="B27" s="33">
        <f>-ROUND((B9)*$E$3,2)</f>
        <v>-9442.4</v>
      </c>
      <c r="C27" s="33">
        <f aca="true" t="shared" si="8" ref="C27:K27">-ROUND((C9)*$E$3,2)</f>
        <v>-15391.2</v>
      </c>
      <c r="D27" s="33">
        <f t="shared" si="8"/>
        <v>-35204.4</v>
      </c>
      <c r="E27" s="33">
        <f t="shared" si="8"/>
        <v>-33827.2</v>
      </c>
      <c r="F27" s="33">
        <f t="shared" si="8"/>
        <v>-34751.2</v>
      </c>
      <c r="G27" s="33">
        <f t="shared" si="8"/>
        <v>-18585.6</v>
      </c>
      <c r="H27" s="33">
        <f t="shared" si="8"/>
        <v>-6182</v>
      </c>
      <c r="I27" s="33">
        <f t="shared" si="8"/>
        <v>-10172.8</v>
      </c>
      <c r="J27" s="33">
        <f t="shared" si="8"/>
        <v>-7955.2</v>
      </c>
      <c r="K27" s="33">
        <f t="shared" si="8"/>
        <v>-21458.8</v>
      </c>
      <c r="L27" s="33">
        <f t="shared" si="6"/>
        <v>-192970.8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-6003.79</v>
      </c>
      <c r="J30" s="17">
        <v>0</v>
      </c>
      <c r="K30" s="17">
        <v>0</v>
      </c>
      <c r="L30" s="33">
        <f t="shared" si="6"/>
        <v>-6003.79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76</v>
      </c>
      <c r="B44" s="33">
        <v>293178</v>
      </c>
      <c r="C44" s="33">
        <v>324186</v>
      </c>
      <c r="D44" s="33">
        <v>413289</v>
      </c>
      <c r="E44" s="33">
        <v>727817</v>
      </c>
      <c r="F44" s="33">
        <v>531196</v>
      </c>
      <c r="G44" s="33">
        <v>239211</v>
      </c>
      <c r="H44" s="33">
        <v>96223</v>
      </c>
      <c r="I44" s="33">
        <v>333321</v>
      </c>
      <c r="J44" s="33">
        <v>374099</v>
      </c>
      <c r="K44" s="33">
        <v>313876</v>
      </c>
      <c r="L44" s="33">
        <f>SUM(B44:K44)</f>
        <v>3646396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505984.83999999997</v>
      </c>
      <c r="C46" s="41">
        <f aca="true" t="shared" si="11" ref="C46:K46">IF(C17+C25+C38+C47&lt;0,0,C17+C25+C47)</f>
        <v>578628.04</v>
      </c>
      <c r="D46" s="41">
        <f t="shared" si="11"/>
        <v>1263104.0999999999</v>
      </c>
      <c r="E46" s="41">
        <f t="shared" si="11"/>
        <v>1442033.81</v>
      </c>
      <c r="F46" s="41">
        <f t="shared" si="11"/>
        <v>1218314.2899999998</v>
      </c>
      <c r="G46" s="41">
        <f t="shared" si="11"/>
        <v>673365.8</v>
      </c>
      <c r="H46" s="41">
        <f t="shared" si="11"/>
        <v>288450.98</v>
      </c>
      <c r="I46" s="41">
        <f t="shared" si="11"/>
        <v>562558.36</v>
      </c>
      <c r="J46" s="41">
        <f t="shared" si="11"/>
        <v>646505.94</v>
      </c>
      <c r="K46" s="41">
        <f t="shared" si="11"/>
        <v>770190.54</v>
      </c>
      <c r="L46" s="42">
        <f>SUM(B46:K46)</f>
        <v>7949136.7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505984.84</v>
      </c>
      <c r="C52" s="41">
        <f aca="true" t="shared" si="13" ref="C52:J52">SUM(C53:C64)</f>
        <v>578628.04</v>
      </c>
      <c r="D52" s="41">
        <f t="shared" si="13"/>
        <v>1263104.09</v>
      </c>
      <c r="E52" s="41">
        <f t="shared" si="13"/>
        <v>1442033.79</v>
      </c>
      <c r="F52" s="41">
        <f t="shared" si="13"/>
        <v>1218314.29</v>
      </c>
      <c r="G52" s="41">
        <f t="shared" si="13"/>
        <v>673365.8</v>
      </c>
      <c r="H52" s="41">
        <f t="shared" si="13"/>
        <v>288450.97</v>
      </c>
      <c r="I52" s="41">
        <f>SUM(I53:I67)</f>
        <v>562558.36</v>
      </c>
      <c r="J52" s="41">
        <f t="shared" si="13"/>
        <v>646505.93</v>
      </c>
      <c r="K52" s="41">
        <f>SUM(K53:K66)</f>
        <v>770190.53</v>
      </c>
      <c r="L52" s="46">
        <f>SUM(B52:K52)</f>
        <v>7949136.640000001</v>
      </c>
      <c r="M52" s="40"/>
    </row>
    <row r="53" spans="1:13" ht="18.75" customHeight="1">
      <c r="A53" s="47" t="s">
        <v>51</v>
      </c>
      <c r="B53" s="48">
        <v>505984.84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505984.84</v>
      </c>
      <c r="M53" s="40"/>
    </row>
    <row r="54" spans="1:12" ht="18.75" customHeight="1">
      <c r="A54" s="47" t="s">
        <v>61</v>
      </c>
      <c r="B54" s="17">
        <v>0</v>
      </c>
      <c r="C54" s="48">
        <v>506233.01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506233.01</v>
      </c>
    </row>
    <row r="55" spans="1:12" ht="18.75" customHeight="1">
      <c r="A55" s="47" t="s">
        <v>62</v>
      </c>
      <c r="B55" s="17">
        <v>0</v>
      </c>
      <c r="C55" s="48">
        <v>72395.03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72395.03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1263104.09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1263104.09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1442033.79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1442033.79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1218314.29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1218314.29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673365.8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673365.8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288450.97</v>
      </c>
      <c r="I60" s="17">
        <v>0</v>
      </c>
      <c r="J60" s="17">
        <v>0</v>
      </c>
      <c r="K60" s="17">
        <v>0</v>
      </c>
      <c r="L60" s="46">
        <f t="shared" si="14"/>
        <v>288450.97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646505.93</v>
      </c>
      <c r="K62" s="17">
        <v>0</v>
      </c>
      <c r="L62" s="46">
        <f t="shared" si="14"/>
        <v>646505.93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459395.18</v>
      </c>
      <c r="L63" s="46">
        <f t="shared" si="14"/>
        <v>459395.18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310795.35</v>
      </c>
      <c r="L64" s="46">
        <f t="shared" si="14"/>
        <v>310795.35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74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562558.36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75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2020-06-12T17:00:14Z</dcterms:modified>
  <cp:category/>
  <cp:version/>
  <cp:contentType/>
  <cp:contentStatus/>
</cp:coreProperties>
</file>