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<sst xmlns="http://schemas.openxmlformats.org/spreadsheetml/2006/main" count="77" uniqueCount="76">
  <si>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</si>
  <si>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</si>
  <si>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</si>
  <si>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</si>
  <si>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</si>
  <si>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</si>
  <si>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</si>
  <si>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</si>
  <si>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</si>
  <si>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</si>
  <si>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</si>
  <si>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</si>
  <si>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</si>
  <si>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</si>
  <si>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</si>
  <si>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</si>
  <si>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</si>
  <si>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</si>
  <si>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</si>
  <si>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</si>
  <si>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</si>
  <si>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</si>
  <si>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</si>
  <si>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</si>
  <si>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</si>
  <si>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</si>
  <si>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</si>
  <si>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</si>
  <si>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</si>
  <si>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</si>
  <si>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</si>
  <si>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</si>
  <si>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</si>
  <si>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</si>
  <si>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</si>
  <si>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</si>
  <si>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</si>
  <si>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</si>
  <si>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</si>
  <si>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</si>
  <si>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</si>
  <si>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</si>
  <si>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</si>
  <si>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</si>
  <si>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</si>
  <si>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</si>
  <si>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</si>
  <si>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</si>
  <si>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</si>
  <si>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</si>
  <si>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</si>
  <si>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</si>
  <si>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</si>
  <si>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</si>
  <si>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</si>
  <si>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</si>
  <si>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</si>
  <si>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</si>
  <si>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</si>
  <si>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</si>
  <si>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</si>
  <si>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</si>
  <si>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</si>
  <si>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</si>
  <si>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</si>
  <si>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</si>
  <si>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</si>
  <si>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</si>
  <si>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</si>
  <si>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</si>
  <si>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</si>
  <si>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</si>
  <si>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</si>
  <si>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</si>
  <si>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02/06/20 - VENCIMENTO 09/06/20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</si>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</sst>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31742</v>
      </c>
      <c r="C7" s="10">
        <f>C8+C11</f>
        <v>47452</v>
      </c>
      <c r="D7" s="10">
        <f aca="true" t="shared" si="0" ref="D7:K7">D8+D11</f>
        <v>114913</v>
      </c>
      <c r="E7" s="10">
        <f t="shared" si="0"/>
        <v>123889</v>
      </c>
      <c r="F7" s="10">
        <f t="shared" si="0"/>
        <v>135038</v>
      </c>
      <c r="G7" s="10">
        <f t="shared" si="0"/>
        <v>60182</v>
      </c>
      <c r="H7" s="10">
        <f t="shared" si="0"/>
        <v>23188</v>
      </c>
      <c r="I7" s="10">
        <f t="shared" si="0"/>
        <v>49244</v>
      </c>
      <c r="J7" s="10">
        <f t="shared" si="0"/>
        <v>36336</v>
      </c>
      <c r="K7" s="10">
        <f t="shared" si="0"/>
        <v>90157</v>
      </c>
      <c r="L7" s="10">
        <f>SUM(B7:K7)</f>
        <v>712141</v>
      </c>
      <c r="M7" s="11"/>
    </row>
    <row r="8" spans="1:13" ht="17.25" customHeight="1">
      <c r="A8" s="12" t="s">
        <v>18</v>
      </c>
      <c r="B8" s="13">
        <f>B9+B10</f>
        <v>2171</v>
      </c>
      <c r="C8" s="13">
        <f aca="true" t="shared" si="1" ref="C8:K8">C9+C10</f>
        <v>3328</v>
      </c>
      <c r="D8" s="13">
        <f t="shared" si="1"/>
        <v>7801</v>
      </c>
      <c r="E8" s="13">
        <f t="shared" si="1"/>
        <v>7603</v>
      </c>
      <c r="F8" s="13">
        <f t="shared" si="1"/>
        <v>7852</v>
      </c>
      <c r="G8" s="13">
        <f t="shared" si="1"/>
        <v>4125</v>
      </c>
      <c r="H8" s="13">
        <f t="shared" si="1"/>
        <v>1266</v>
      </c>
      <c r="I8" s="13">
        <f t="shared" si="1"/>
        <v>2303</v>
      </c>
      <c r="J8" s="13">
        <f t="shared" si="1"/>
        <v>1751</v>
      </c>
      <c r="K8" s="13">
        <f t="shared" si="1"/>
        <v>4859</v>
      </c>
      <c r="L8" s="13">
        <f>SUM(B8:K8)</f>
        <v>43059</v>
      </c>
      <c r="M8"/>
    </row>
    <row r="9" spans="1:13" ht="17.25" customHeight="1">
      <c r="A9" s="14" t="s">
        <v>19</v>
      </c>
      <c r="B9" s="15">
        <v>2171</v>
      </c>
      <c r="C9" s="15">
        <v>3328</v>
      </c>
      <c r="D9" s="15">
        <v>7801</v>
      </c>
      <c r="E9" s="15">
        <v>7603</v>
      </c>
      <c r="F9" s="15">
        <v>7852</v>
      </c>
      <c r="G9" s="15">
        <v>4125</v>
      </c>
      <c r="H9" s="15">
        <v>1266</v>
      </c>
      <c r="I9" s="15">
        <v>2303</v>
      </c>
      <c r="J9" s="15">
        <v>1751</v>
      </c>
      <c r="K9" s="15">
        <v>4859</v>
      </c>
      <c r="L9" s="13">
        <f>SUM(B9:K9)</f>
        <v>43059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29571</v>
      </c>
      <c r="C11" s="15">
        <v>44124</v>
      </c>
      <c r="D11" s="15">
        <v>107112</v>
      </c>
      <c r="E11" s="15">
        <v>116286</v>
      </c>
      <c r="F11" s="15">
        <v>127186</v>
      </c>
      <c r="G11" s="15">
        <v>56057</v>
      </c>
      <c r="H11" s="15">
        <v>21922</v>
      </c>
      <c r="I11" s="15">
        <v>46941</v>
      </c>
      <c r="J11" s="15">
        <v>34585</v>
      </c>
      <c r="K11" s="15">
        <v>85298</v>
      </c>
      <c r="L11" s="13">
        <f>SUM(B11:K11)</f>
        <v>669082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1.187811812061943</v>
      </c>
      <c r="C15" s="22">
        <v>1.77369601731762</v>
      </c>
      <c r="D15" s="22">
        <v>2.023355051352887</v>
      </c>
      <c r="E15" s="22">
        <v>1.568773524657487</v>
      </c>
      <c r="F15" s="22">
        <v>1.549405915481966</v>
      </c>
      <c r="G15" s="22">
        <v>1.973322589809895</v>
      </c>
      <c r="H15" s="22">
        <v>2.018385479532756</v>
      </c>
      <c r="I15" s="22">
        <v>1.465778198140039</v>
      </c>
      <c r="J15" s="22">
        <v>2.027900132286191</v>
      </c>
      <c r="K15" s="22">
        <v>1.733517599419586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220784.37</v>
      </c>
      <c r="C17" s="25">
        <f aca="true" t="shared" si="2" ref="C17:L17">C18+C19+C20+C21+C22</f>
        <v>267357.07</v>
      </c>
      <c r="D17" s="25">
        <f t="shared" si="2"/>
        <v>880538.7699999999</v>
      </c>
      <c r="E17" s="25">
        <f t="shared" si="2"/>
        <v>744606.27</v>
      </c>
      <c r="F17" s="25">
        <f t="shared" si="2"/>
        <v>718205.45</v>
      </c>
      <c r="G17" s="25">
        <f t="shared" si="2"/>
        <v>450849.49</v>
      </c>
      <c r="H17" s="25">
        <f t="shared" si="2"/>
        <v>197224.09999999998</v>
      </c>
      <c r="I17" s="25">
        <f t="shared" si="2"/>
        <v>244141.52</v>
      </c>
      <c r="J17" s="25">
        <f t="shared" si="2"/>
        <v>278829.2</v>
      </c>
      <c r="K17" s="25">
        <f t="shared" si="2"/>
        <v>474612.33</v>
      </c>
      <c r="L17" s="25">
        <f t="shared" si="2"/>
        <v>4477148.57</v>
      </c>
      <c r="M17"/>
    </row>
    <row r="18" spans="1:13" ht="17.25" customHeight="1">
      <c r="A18" s="26" t="s">
        <v>25</v>
      </c>
      <c r="B18" s="33">
        <f aca="true" t="shared" si="3" ref="B18:K18">ROUND(B13*B7,2)</f>
        <v>182716.47</v>
      </c>
      <c r="C18" s="33">
        <f t="shared" si="3"/>
        <v>147177.12</v>
      </c>
      <c r="D18" s="33">
        <f t="shared" si="3"/>
        <v>424465.64</v>
      </c>
      <c r="E18" s="33">
        <f t="shared" si="3"/>
        <v>462799.75</v>
      </c>
      <c r="F18" s="33">
        <f t="shared" si="3"/>
        <v>446543.66</v>
      </c>
      <c r="G18" s="33">
        <f t="shared" si="3"/>
        <v>218683.33</v>
      </c>
      <c r="H18" s="33">
        <f t="shared" si="3"/>
        <v>92835.48</v>
      </c>
      <c r="I18" s="33">
        <f t="shared" si="3"/>
        <v>163751.07</v>
      </c>
      <c r="J18" s="33">
        <f t="shared" si="3"/>
        <v>130097.41</v>
      </c>
      <c r="K18" s="33">
        <f t="shared" si="3"/>
        <v>263555.96</v>
      </c>
      <c r="L18" s="33">
        <f>SUM(B18:K18)</f>
        <v>2532625.89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34316.31</v>
      </c>
      <c r="C19" s="33">
        <f t="shared" si="4"/>
        <v>113870.35</v>
      </c>
      <c r="D19" s="33">
        <f t="shared" si="4"/>
        <v>434379.06</v>
      </c>
      <c r="E19" s="33">
        <f t="shared" si="4"/>
        <v>263228.25</v>
      </c>
      <c r="F19" s="33">
        <f t="shared" si="4"/>
        <v>245333.73</v>
      </c>
      <c r="G19" s="33">
        <f t="shared" si="4"/>
        <v>212849.43</v>
      </c>
      <c r="H19" s="33">
        <f t="shared" si="4"/>
        <v>94542.3</v>
      </c>
      <c r="I19" s="33">
        <f t="shared" si="4"/>
        <v>76271.68</v>
      </c>
      <c r="J19" s="33">
        <f t="shared" si="4"/>
        <v>133727.14</v>
      </c>
      <c r="K19" s="33">
        <f t="shared" si="4"/>
        <v>193322.94</v>
      </c>
      <c r="L19" s="33">
        <f>SUM(B19:K19)</f>
        <v>1801841.19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-9552.4</v>
      </c>
      <c r="C25" s="33">
        <f t="shared" si="5"/>
        <v>-14643.2</v>
      </c>
      <c r="D25" s="33">
        <f t="shared" si="5"/>
        <v>-34324.4</v>
      </c>
      <c r="E25" s="33">
        <f t="shared" si="5"/>
        <v>-33453.2</v>
      </c>
      <c r="F25" s="33">
        <f t="shared" si="5"/>
        <v>-34548.8</v>
      </c>
      <c r="G25" s="33">
        <f t="shared" si="5"/>
        <v>-18150</v>
      </c>
      <c r="H25" s="33">
        <f t="shared" si="5"/>
        <v>-5570.4</v>
      </c>
      <c r="I25" s="33">
        <f t="shared" si="5"/>
        <v>-32019.940000000002</v>
      </c>
      <c r="J25" s="33">
        <f t="shared" si="5"/>
        <v>-7704.4</v>
      </c>
      <c r="K25" s="33">
        <f t="shared" si="5"/>
        <v>-21379.6</v>
      </c>
      <c r="L25" s="33">
        <f aca="true" t="shared" si="6" ref="L25:L31">SUM(B25:K25)</f>
        <v>-211346.34</v>
      </c>
      <c r="M25"/>
    </row>
    <row r="26" spans="1:13" ht="18.75" customHeight="1">
      <c r="A26" s="27" t="s">
        <v>31</v>
      </c>
      <c r="B26" s="33">
        <f>B27+B28+B29+B30</f>
        <v>-9552.4</v>
      </c>
      <c r="C26" s="33">
        <f aca="true" t="shared" si="7" ref="C26:K26">C27+C28+C29+C30</f>
        <v>-14643.2</v>
      </c>
      <c r="D26" s="33">
        <f t="shared" si="7"/>
        <v>-34324.4</v>
      </c>
      <c r="E26" s="33">
        <f t="shared" si="7"/>
        <v>-33453.2</v>
      </c>
      <c r="F26" s="33">
        <f t="shared" si="7"/>
        <v>-34548.8</v>
      </c>
      <c r="G26" s="33">
        <f t="shared" si="7"/>
        <v>-18150</v>
      </c>
      <c r="H26" s="33">
        <f t="shared" si="7"/>
        <v>-5570.4</v>
      </c>
      <c r="I26" s="33">
        <f t="shared" si="7"/>
        <v>-32019.940000000002</v>
      </c>
      <c r="J26" s="33">
        <f t="shared" si="7"/>
        <v>-7704.4</v>
      </c>
      <c r="K26" s="33">
        <f t="shared" si="7"/>
        <v>-21379.6</v>
      </c>
      <c r="L26" s="33">
        <f t="shared" si="6"/>
        <v>-211346.34</v>
      </c>
      <c r="M26"/>
    </row>
    <row r="27" spans="1:13" s="36" customFormat="1" ht="18.75" customHeight="1">
      <c r="A27" s="34" t="s">
        <v>59</v>
      </c>
      <c r="B27" s="33">
        <f>-ROUND((B9)*$E$3,2)</f>
        <v>-9552.4</v>
      </c>
      <c r="C27" s="33">
        <f aca="true" t="shared" si="8" ref="C27:K27">-ROUND((C9)*$E$3,2)</f>
        <v>-14643.2</v>
      </c>
      <c r="D27" s="33">
        <f t="shared" si="8"/>
        <v>-34324.4</v>
      </c>
      <c r="E27" s="33">
        <f t="shared" si="8"/>
        <v>-33453.2</v>
      </c>
      <c r="F27" s="33">
        <f t="shared" si="8"/>
        <v>-34548.8</v>
      </c>
      <c r="G27" s="33">
        <f t="shared" si="8"/>
        <v>-18150</v>
      </c>
      <c r="H27" s="33">
        <f t="shared" si="8"/>
        <v>-5570.4</v>
      </c>
      <c r="I27" s="33">
        <f t="shared" si="8"/>
        <v>-10133.2</v>
      </c>
      <c r="J27" s="33">
        <f t="shared" si="8"/>
        <v>-7704.4</v>
      </c>
      <c r="K27" s="33">
        <f t="shared" si="8"/>
        <v>-21379.6</v>
      </c>
      <c r="L27" s="33">
        <f t="shared" si="6"/>
        <v>-189459.6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-22.52</v>
      </c>
      <c r="J29" s="17">
        <v>0</v>
      </c>
      <c r="K29" s="17">
        <v>0</v>
      </c>
      <c r="L29" s="33">
        <f t="shared" si="6"/>
        <v>-22.52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-21864.22</v>
      </c>
      <c r="J30" s="17">
        <v>0</v>
      </c>
      <c r="K30" s="17">
        <v>0</v>
      </c>
      <c r="L30" s="33">
        <f t="shared" si="6"/>
        <v>-21864.22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211231.97</v>
      </c>
      <c r="C46" s="41">
        <f aca="true" t="shared" si="11" ref="C46:K46">IF(C17+C25+C38+C47&lt;0,0,C17+C25+C47)</f>
        <v>252713.87</v>
      </c>
      <c r="D46" s="41">
        <f t="shared" si="11"/>
        <v>846214.3699999999</v>
      </c>
      <c r="E46" s="41">
        <f t="shared" si="11"/>
        <v>711153.0700000001</v>
      </c>
      <c r="F46" s="41">
        <f t="shared" si="11"/>
        <v>683656.6499999999</v>
      </c>
      <c r="G46" s="41">
        <f t="shared" si="11"/>
        <v>432699.49</v>
      </c>
      <c r="H46" s="41">
        <f t="shared" si="11"/>
        <v>191653.69999999998</v>
      </c>
      <c r="I46" s="41">
        <f t="shared" si="11"/>
        <v>212121.58</v>
      </c>
      <c r="J46" s="41">
        <f t="shared" si="11"/>
        <v>271124.8</v>
      </c>
      <c r="K46" s="41">
        <f t="shared" si="11"/>
        <v>453232.73000000004</v>
      </c>
      <c r="L46" s="42">
        <f>SUM(B46:K46)</f>
        <v>4265802.23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211231.98</v>
      </c>
      <c r="C52" s="41">
        <f aca="true" t="shared" si="13" ref="C52:J52">SUM(C53:C64)</f>
        <v>252713.87</v>
      </c>
      <c r="D52" s="41">
        <f t="shared" si="13"/>
        <v>846214.37</v>
      </c>
      <c r="E52" s="41">
        <f t="shared" si="13"/>
        <v>711153.06</v>
      </c>
      <c r="F52" s="41">
        <f t="shared" si="13"/>
        <v>683656.65</v>
      </c>
      <c r="G52" s="41">
        <f t="shared" si="13"/>
        <v>432699.49</v>
      </c>
      <c r="H52" s="41">
        <f t="shared" si="13"/>
        <v>191653.69</v>
      </c>
      <c r="I52" s="41">
        <f>SUM(I53:I67)</f>
        <v>212121.58</v>
      </c>
      <c r="J52" s="41">
        <f t="shared" si="13"/>
        <v>271124.81</v>
      </c>
      <c r="K52" s="41">
        <f>SUM(K53:K66)</f>
        <v>453232.72</v>
      </c>
      <c r="L52" s="46">
        <f>SUM(B52:K52)</f>
        <v>4265802.22</v>
      </c>
      <c r="M52" s="40"/>
    </row>
    <row r="53" spans="1:13" ht="18.75" customHeight="1">
      <c r="A53" s="47" t="s">
        <v>52</v>
      </c>
      <c r="B53" s="48">
        <v>211231.98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211231.98</v>
      </c>
      <c r="M53" s="40"/>
    </row>
    <row r="54" spans="1:12" ht="18.75" customHeight="1">
      <c r="A54" s="47" t="s">
        <v>62</v>
      </c>
      <c r="B54" s="17">
        <v>0</v>
      </c>
      <c r="C54" s="48">
        <v>220492.85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220492.85</v>
      </c>
    </row>
    <row r="55" spans="1:12" ht="18.75" customHeight="1">
      <c r="A55" s="47" t="s">
        <v>63</v>
      </c>
      <c r="B55" s="17">
        <v>0</v>
      </c>
      <c r="C55" s="48">
        <v>32221.02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32221.02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846214.37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846214.37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711153.06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711153.06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683656.65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683656.65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432699.49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432699.49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191653.69</v>
      </c>
      <c r="I60" s="17">
        <v>0</v>
      </c>
      <c r="J60" s="17">
        <v>0</v>
      </c>
      <c r="K60" s="17">
        <v>0</v>
      </c>
      <c r="L60" s="46">
        <f t="shared" si="14"/>
        <v>191653.69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271124.81</v>
      </c>
      <c r="K62" s="17">
        <v>0</v>
      </c>
      <c r="L62" s="46">
        <f t="shared" si="14"/>
        <v>271124.81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238400.41</v>
      </c>
      <c r="L63" s="46">
        <f t="shared" si="14"/>
        <v>238400.41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214832.31</v>
      </c>
      <c r="L64" s="46">
        <f t="shared" si="14"/>
        <v>214832.31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212121.58</v>
      </c>
      <c r="J67" s="53">
        <v>0</v>
      </c>
      <c r="K67" s="53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2020-06-08T18:49:20Z</dcterms:modified>
  <cp:category/>
  <cp:version/>
  <cp:contentType/>
  <cp:contentStatus/>
</cp:coreProperties>
</file>