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<sst xmlns="http://schemas.openxmlformats.org/spreadsheetml/2006/main" count="77" uniqueCount="76">
  <si>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</si>
  <si>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</si>
  <si>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</si>
  <si>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</si>
  <si>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</si>
  <si>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</si>
  <si>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</si>
  <si>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</si>
  <si>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</si>
  <si>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</si>
  <si>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</si>
  <si>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</si>
  <si>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</si>
  <si>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</si>
  <si>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</si>
  <si>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</si>
  <si>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</si>
  <si>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</si>
  <si>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</si>
  <si>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</si>
  <si>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</si>
  <si>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</si>
  <si>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</si>
  <si>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</si>
  <si>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</si>
  <si>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</si>
  <si>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</si>
  <si>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</si>
  <si>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</si>
  <si>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</si>
  <si>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</si>
  <si>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</si>
  <si>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</si>
  <si>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</si>
  <si>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</si>
  <si>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</si>
  <si>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</si>
  <si>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</si>
  <si>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</si>
  <si>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</si>
  <si>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</si>
  <si>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</si>
  <si>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</si>
  <si>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</si>
  <si>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</si>
  <si>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</si>
  <si>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</si>
  <si>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</si>
  <si>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</si>
  <si>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</si>
  <si>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</si>
  <si>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</si>
  <si>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</si>
  <si>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</si>
  <si>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</si>
  <si>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</si>
  <si>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</si>
  <si>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</si>
  <si>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</si>
  <si>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</si>
  <si>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</si>
  <si>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</si>
  <si>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</si>
  <si>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</si>
  <si>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</si>
  <si>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</si>
  <si>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</si>
  <si>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</si>
  <si>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</si>
  <si>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</si>
  <si>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</si>
  <si>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</si>
  <si>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</si>
  <si>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</si>
  <si>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01/06/20 - VENCIMENTO 08/06/20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</si>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</sst>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32456</v>
      </c>
      <c r="C7" s="10">
        <f>C8+C11</f>
        <v>49420</v>
      </c>
      <c r="D7" s="10">
        <f aca="true" t="shared" si="0" ref="D7:K7">D8+D11</f>
        <v>116690</v>
      </c>
      <c r="E7" s="10">
        <f t="shared" si="0"/>
        <v>123965</v>
      </c>
      <c r="F7" s="10">
        <f t="shared" si="0"/>
        <v>135455</v>
      </c>
      <c r="G7" s="10">
        <f t="shared" si="0"/>
        <v>60005</v>
      </c>
      <c r="H7" s="10">
        <f t="shared" si="0"/>
        <v>23662</v>
      </c>
      <c r="I7" s="10">
        <f t="shared" si="0"/>
        <v>50155</v>
      </c>
      <c r="J7" s="10">
        <f t="shared" si="0"/>
        <v>37710</v>
      </c>
      <c r="K7" s="10">
        <f t="shared" si="0"/>
        <v>92801</v>
      </c>
      <c r="L7" s="10">
        <f>SUM(B7:K7)</f>
        <v>722319</v>
      </c>
      <c r="M7" s="11"/>
    </row>
    <row r="8" spans="1:13" ht="17.25" customHeight="1">
      <c r="A8" s="12" t="s">
        <v>18</v>
      </c>
      <c r="B8" s="13">
        <f>B9+B10</f>
        <v>2269</v>
      </c>
      <c r="C8" s="13">
        <f aca="true" t="shared" si="1" ref="C8:K8">C9+C10</f>
        <v>3719</v>
      </c>
      <c r="D8" s="13">
        <f t="shared" si="1"/>
        <v>8881</v>
      </c>
      <c r="E8" s="13">
        <f t="shared" si="1"/>
        <v>8355</v>
      </c>
      <c r="F8" s="13">
        <f t="shared" si="1"/>
        <v>8766</v>
      </c>
      <c r="G8" s="13">
        <f t="shared" si="1"/>
        <v>4344</v>
      </c>
      <c r="H8" s="13">
        <f t="shared" si="1"/>
        <v>1526</v>
      </c>
      <c r="I8" s="13">
        <f t="shared" si="1"/>
        <v>2459</v>
      </c>
      <c r="J8" s="13">
        <f t="shared" si="1"/>
        <v>1905</v>
      </c>
      <c r="K8" s="13">
        <f t="shared" si="1"/>
        <v>5542</v>
      </c>
      <c r="L8" s="13">
        <f>SUM(B8:K8)</f>
        <v>47766</v>
      </c>
      <c r="M8"/>
    </row>
    <row r="9" spans="1:13" ht="17.25" customHeight="1">
      <c r="A9" s="14" t="s">
        <v>19</v>
      </c>
      <c r="B9" s="15">
        <v>2269</v>
      </c>
      <c r="C9" s="15">
        <v>3719</v>
      </c>
      <c r="D9" s="15">
        <v>8881</v>
      </c>
      <c r="E9" s="15">
        <v>8355</v>
      </c>
      <c r="F9" s="15">
        <v>8766</v>
      </c>
      <c r="G9" s="15">
        <v>4344</v>
      </c>
      <c r="H9" s="15">
        <v>1526</v>
      </c>
      <c r="I9" s="15">
        <v>2459</v>
      </c>
      <c r="J9" s="15">
        <v>1905</v>
      </c>
      <c r="K9" s="15">
        <v>5542</v>
      </c>
      <c r="L9" s="13">
        <f>SUM(B9:K9)</f>
        <v>47766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30187</v>
      </c>
      <c r="C11" s="15">
        <v>45701</v>
      </c>
      <c r="D11" s="15">
        <v>107809</v>
      </c>
      <c r="E11" s="15">
        <v>115610</v>
      </c>
      <c r="F11" s="15">
        <v>126689</v>
      </c>
      <c r="G11" s="15">
        <v>55661</v>
      </c>
      <c r="H11" s="15">
        <v>22136</v>
      </c>
      <c r="I11" s="15">
        <v>47696</v>
      </c>
      <c r="J11" s="15">
        <v>35805</v>
      </c>
      <c r="K11" s="15">
        <v>87259</v>
      </c>
      <c r="L11" s="13">
        <f>SUM(B11:K11)</f>
        <v>674553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1.165241589073957</v>
      </c>
      <c r="C15" s="22">
        <v>1.712855674868732</v>
      </c>
      <c r="D15" s="22">
        <v>1.995624625345102</v>
      </c>
      <c r="E15" s="22">
        <v>1.567576212644282</v>
      </c>
      <c r="F15" s="22">
        <v>1.544240841821637</v>
      </c>
      <c r="G15" s="22">
        <v>1.977621473888715</v>
      </c>
      <c r="H15" s="22">
        <v>1.986511086605688</v>
      </c>
      <c r="I15" s="22">
        <v>1.44338713331855</v>
      </c>
      <c r="J15" s="22">
        <v>1.963278529601005</v>
      </c>
      <c r="K15" s="22">
        <v>1.689050950925188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221449.56</v>
      </c>
      <c r="C17" s="25">
        <f aca="true" t="shared" si="2" ref="C17:L17">C18+C19+C20+C21+C22</f>
        <v>268857.94999999995</v>
      </c>
      <c r="D17" s="25">
        <f t="shared" si="2"/>
        <v>881867.19</v>
      </c>
      <c r="E17" s="25">
        <f t="shared" si="2"/>
        <v>744497.18</v>
      </c>
      <c r="F17" s="25">
        <f t="shared" si="2"/>
        <v>718028.4199999999</v>
      </c>
      <c r="G17" s="25">
        <f t="shared" si="2"/>
        <v>450517.65</v>
      </c>
      <c r="H17" s="25">
        <f t="shared" si="2"/>
        <v>198034.83</v>
      </c>
      <c r="I17" s="25">
        <f t="shared" si="2"/>
        <v>244847.48</v>
      </c>
      <c r="J17" s="25">
        <f t="shared" si="2"/>
        <v>280080.38999999996</v>
      </c>
      <c r="K17" s="25">
        <f t="shared" si="2"/>
        <v>475947.88999999996</v>
      </c>
      <c r="L17" s="25">
        <f t="shared" si="2"/>
        <v>4484128.54</v>
      </c>
      <c r="M17"/>
    </row>
    <row r="18" spans="1:13" ht="17.25" customHeight="1">
      <c r="A18" s="26" t="s">
        <v>25</v>
      </c>
      <c r="B18" s="33">
        <f aca="true" t="shared" si="3" ref="B18:K18">ROUND(B13*B7,2)</f>
        <v>186826.47</v>
      </c>
      <c r="C18" s="33">
        <f t="shared" si="3"/>
        <v>153281.07</v>
      </c>
      <c r="D18" s="33">
        <f t="shared" si="3"/>
        <v>431029.52</v>
      </c>
      <c r="E18" s="33">
        <f t="shared" si="3"/>
        <v>463083.65</v>
      </c>
      <c r="F18" s="33">
        <f t="shared" si="3"/>
        <v>447922.59</v>
      </c>
      <c r="G18" s="33">
        <f t="shared" si="3"/>
        <v>218040.17</v>
      </c>
      <c r="H18" s="33">
        <f t="shared" si="3"/>
        <v>94733.18</v>
      </c>
      <c r="I18" s="33">
        <f t="shared" si="3"/>
        <v>166780.42</v>
      </c>
      <c r="J18" s="33">
        <f t="shared" si="3"/>
        <v>135016.88</v>
      </c>
      <c r="K18" s="33">
        <f t="shared" si="3"/>
        <v>271285.16</v>
      </c>
      <c r="L18" s="33">
        <f>SUM(B18:K18)</f>
        <v>2567999.11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30871.5</v>
      </c>
      <c r="C19" s="33">
        <f t="shared" si="4"/>
        <v>109267.28</v>
      </c>
      <c r="D19" s="33">
        <f t="shared" si="4"/>
        <v>429143.6</v>
      </c>
      <c r="E19" s="33">
        <f t="shared" si="4"/>
        <v>262835.26</v>
      </c>
      <c r="F19" s="33">
        <f t="shared" si="4"/>
        <v>243777.77</v>
      </c>
      <c r="G19" s="33">
        <f t="shared" si="4"/>
        <v>213160.75</v>
      </c>
      <c r="H19" s="33">
        <f t="shared" si="4"/>
        <v>93455.33</v>
      </c>
      <c r="I19" s="33">
        <f t="shared" si="4"/>
        <v>73948.29</v>
      </c>
      <c r="J19" s="33">
        <f t="shared" si="4"/>
        <v>130058.86</v>
      </c>
      <c r="K19" s="33">
        <f t="shared" si="4"/>
        <v>186929.3</v>
      </c>
      <c r="L19" s="33">
        <f>SUM(B19:K19)</f>
        <v>1773447.9400000002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-9983.6</v>
      </c>
      <c r="C25" s="33">
        <f t="shared" si="5"/>
        <v>-16363.6</v>
      </c>
      <c r="D25" s="33">
        <f t="shared" si="5"/>
        <v>-39076.4</v>
      </c>
      <c r="E25" s="33">
        <f t="shared" si="5"/>
        <v>-36762</v>
      </c>
      <c r="F25" s="33">
        <f t="shared" si="5"/>
        <v>-38570.4</v>
      </c>
      <c r="G25" s="33">
        <f t="shared" si="5"/>
        <v>-19113.6</v>
      </c>
      <c r="H25" s="33">
        <f t="shared" si="5"/>
        <v>-6714.4</v>
      </c>
      <c r="I25" s="33">
        <f t="shared" si="5"/>
        <v>-17755.18</v>
      </c>
      <c r="J25" s="33">
        <f t="shared" si="5"/>
        <v>-8382</v>
      </c>
      <c r="K25" s="33">
        <f t="shared" si="5"/>
        <v>-24384.8</v>
      </c>
      <c r="L25" s="33">
        <f aca="true" t="shared" si="6" ref="L25:L31">SUM(B25:K25)</f>
        <v>-217105.97999999998</v>
      </c>
      <c r="M25"/>
    </row>
    <row r="26" spans="1:13" ht="18.75" customHeight="1">
      <c r="A26" s="27" t="s">
        <v>31</v>
      </c>
      <c r="B26" s="33">
        <f>B27+B28+B29+B30</f>
        <v>-9983.6</v>
      </c>
      <c r="C26" s="33">
        <f aca="true" t="shared" si="7" ref="C26:K26">C27+C28+C29+C30</f>
        <v>-16363.6</v>
      </c>
      <c r="D26" s="33">
        <f t="shared" si="7"/>
        <v>-39076.4</v>
      </c>
      <c r="E26" s="33">
        <f t="shared" si="7"/>
        <v>-36762</v>
      </c>
      <c r="F26" s="33">
        <f t="shared" si="7"/>
        <v>-38570.4</v>
      </c>
      <c r="G26" s="33">
        <f t="shared" si="7"/>
        <v>-19113.6</v>
      </c>
      <c r="H26" s="33">
        <f t="shared" si="7"/>
        <v>-6714.4</v>
      </c>
      <c r="I26" s="33">
        <f t="shared" si="7"/>
        <v>-17755.18</v>
      </c>
      <c r="J26" s="33">
        <f t="shared" si="7"/>
        <v>-8382</v>
      </c>
      <c r="K26" s="33">
        <f t="shared" si="7"/>
        <v>-24384.8</v>
      </c>
      <c r="L26" s="33">
        <f t="shared" si="6"/>
        <v>-217105.97999999998</v>
      </c>
      <c r="M26"/>
    </row>
    <row r="27" spans="1:13" s="36" customFormat="1" ht="18.75" customHeight="1">
      <c r="A27" s="34" t="s">
        <v>59</v>
      </c>
      <c r="B27" s="33">
        <f>-ROUND((B9)*$E$3,2)</f>
        <v>-9983.6</v>
      </c>
      <c r="C27" s="33">
        <f aca="true" t="shared" si="8" ref="C27:K27">-ROUND((C9)*$E$3,2)</f>
        <v>-16363.6</v>
      </c>
      <c r="D27" s="33">
        <f t="shared" si="8"/>
        <v>-39076.4</v>
      </c>
      <c r="E27" s="33">
        <f t="shared" si="8"/>
        <v>-36762</v>
      </c>
      <c r="F27" s="33">
        <f t="shared" si="8"/>
        <v>-38570.4</v>
      </c>
      <c r="G27" s="33">
        <f t="shared" si="8"/>
        <v>-19113.6</v>
      </c>
      <c r="H27" s="33">
        <f t="shared" si="8"/>
        <v>-6714.4</v>
      </c>
      <c r="I27" s="33">
        <f t="shared" si="8"/>
        <v>-10819.6</v>
      </c>
      <c r="J27" s="33">
        <f t="shared" si="8"/>
        <v>-8382</v>
      </c>
      <c r="K27" s="33">
        <f t="shared" si="8"/>
        <v>-24384.8</v>
      </c>
      <c r="L27" s="33">
        <f t="shared" si="6"/>
        <v>-210170.4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-6935.58</v>
      </c>
      <c r="J30" s="17">
        <v>0</v>
      </c>
      <c r="K30" s="17">
        <v>0</v>
      </c>
      <c r="L30" s="33">
        <f t="shared" si="6"/>
        <v>-6935.58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211465.96</v>
      </c>
      <c r="C46" s="41">
        <f aca="true" t="shared" si="11" ref="C46:K46">IF(C17+C25+C38+C47&lt;0,0,C17+C25+C47)</f>
        <v>252494.34999999995</v>
      </c>
      <c r="D46" s="41">
        <f t="shared" si="11"/>
        <v>842790.7899999999</v>
      </c>
      <c r="E46" s="41">
        <f t="shared" si="11"/>
        <v>707735.18</v>
      </c>
      <c r="F46" s="41">
        <f t="shared" si="11"/>
        <v>679458.0199999999</v>
      </c>
      <c r="G46" s="41">
        <f t="shared" si="11"/>
        <v>431404.05000000005</v>
      </c>
      <c r="H46" s="41">
        <f t="shared" si="11"/>
        <v>191320.43</v>
      </c>
      <c r="I46" s="41">
        <f t="shared" si="11"/>
        <v>227092.30000000002</v>
      </c>
      <c r="J46" s="41">
        <f t="shared" si="11"/>
        <v>271698.38999999996</v>
      </c>
      <c r="K46" s="41">
        <f t="shared" si="11"/>
        <v>451563.08999999997</v>
      </c>
      <c r="L46" s="42">
        <f>SUM(B46:K46)</f>
        <v>4267022.56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211465.97</v>
      </c>
      <c r="C52" s="41">
        <f aca="true" t="shared" si="13" ref="C52:J52">SUM(C53:C64)</f>
        <v>252494.35</v>
      </c>
      <c r="D52" s="41">
        <f t="shared" si="13"/>
        <v>842790.8</v>
      </c>
      <c r="E52" s="41">
        <f t="shared" si="13"/>
        <v>707735.19</v>
      </c>
      <c r="F52" s="41">
        <f t="shared" si="13"/>
        <v>679458.02</v>
      </c>
      <c r="G52" s="41">
        <f t="shared" si="13"/>
        <v>431404.05</v>
      </c>
      <c r="H52" s="41">
        <f t="shared" si="13"/>
        <v>191320.44</v>
      </c>
      <c r="I52" s="41">
        <f>SUM(I53:I67)</f>
        <v>227092.3</v>
      </c>
      <c r="J52" s="41">
        <f t="shared" si="13"/>
        <v>271698.4</v>
      </c>
      <c r="K52" s="41">
        <f>SUM(K53:K66)</f>
        <v>451563.1</v>
      </c>
      <c r="L52" s="46">
        <f>SUM(B52:K52)</f>
        <v>4267022.619999999</v>
      </c>
      <c r="M52" s="40"/>
    </row>
    <row r="53" spans="1:13" ht="18.75" customHeight="1">
      <c r="A53" s="47" t="s">
        <v>52</v>
      </c>
      <c r="B53" s="48">
        <v>211465.97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211465.97</v>
      </c>
      <c r="M53" s="40"/>
    </row>
    <row r="54" spans="1:12" ht="18.75" customHeight="1">
      <c r="A54" s="47" t="s">
        <v>62</v>
      </c>
      <c r="B54" s="17">
        <v>0</v>
      </c>
      <c r="C54" s="48">
        <v>220200.32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220200.32</v>
      </c>
    </row>
    <row r="55" spans="1:12" ht="18.75" customHeight="1">
      <c r="A55" s="47" t="s">
        <v>63</v>
      </c>
      <c r="B55" s="17">
        <v>0</v>
      </c>
      <c r="C55" s="48">
        <v>32294.03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32294.03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842790.8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842790.8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707735.19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707735.19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679458.02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679458.02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431404.05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431404.05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191320.44</v>
      </c>
      <c r="I60" s="17">
        <v>0</v>
      </c>
      <c r="J60" s="17">
        <v>0</v>
      </c>
      <c r="K60" s="17">
        <v>0</v>
      </c>
      <c r="L60" s="46">
        <f t="shared" si="14"/>
        <v>191320.44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271698.4</v>
      </c>
      <c r="K62" s="17">
        <v>0</v>
      </c>
      <c r="L62" s="46">
        <f t="shared" si="14"/>
        <v>271698.4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236664.22</v>
      </c>
      <c r="L63" s="46">
        <f t="shared" si="14"/>
        <v>236664.22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214898.88</v>
      </c>
      <c r="L64" s="46">
        <f t="shared" si="14"/>
        <v>214898.88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227092.3</v>
      </c>
      <c r="J67" s="53">
        <v>0</v>
      </c>
      <c r="K67" s="53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2020-06-05T17:56:17Z</dcterms:modified>
  <cp:category/>
  <cp:version/>
  <cp:contentType/>
  <cp:contentStatus/>
</cp:coreProperties>
</file>