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<sst xmlns="http://schemas.openxmlformats.org/spreadsheetml/2006/main" count="79" uniqueCount="76">
  <si>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</si>
  <si>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</si>
  <si>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</si>
  <si>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</si>
  <si>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</si>
  <si>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</si>
  <si>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</si>
  <si>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</si>
  <si>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</si>
  <si>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</si>
  <si>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</si>
  <si>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</si>
  <si>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</si>
  <si>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</si>
  <si>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</si>
  <si>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</si>
  <si>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</si>
  <si>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</si>
  <si>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</si>
  <si>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</si>
  <si>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</si>
  <si>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</si>
  <si>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</si>
  <si>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</si>
  <si>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</si>
  <si>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</si>
  <si>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</si>
  <si>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</si>
  <si>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</si>
  <si>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</si>
  <si>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</si>
  <si>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</si>
  <si>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</si>
  <si>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</si>
  <si>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</si>
  <si>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</si>
  <si>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</si>
  <si>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</si>
  <si>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</si>
  <si>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</si>
  <si>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</si>
  <si>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</si>
  <si>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</si>
  <si>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</si>
  <si>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</si>
  <si>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</si>
  <si>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</si>
  <si>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</si>
  <si>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</si>
  <si>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</si>
  <si>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</si>
  <si>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</si>
  <si>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</si>
  <si>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</si>
  <si>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</si>
  <si>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</si>
  <si>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</si>
  <si>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</si>
  <si>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</si>
  <si>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</si>
  <si>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</si>
  <si>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</si>
  <si>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</si>
  <si>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</si>
  <si>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</si>
  <si>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</si>
  <si>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</si>
  <si>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</si>
  <si>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</si>
  <si>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</si>
  <si>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</si>
  <si>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</si>
  <si>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</si>
  <si>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31/07/20 - VENCIMENTO 07/08/20</t>
  </si>
  <si>
    <t>5.3. Revisão de Remuneração pelo Transporte Coletivo¹</t>
  </si>
  <si>
    <t>Nota:(1) Remuneração frota parada dia 31/07/20, todos os lotes, e aposentados de junho/20 para os lotes D10 e D11.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</si>
</sst>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256997</v>
      </c>
      <c r="C7" s="9">
        <f t="shared" si="0"/>
        <v>177260</v>
      </c>
      <c r="D7" s="9">
        <f t="shared" si="0"/>
        <v>199901</v>
      </c>
      <c r="E7" s="9">
        <f t="shared" si="0"/>
        <v>42564</v>
      </c>
      <c r="F7" s="9">
        <f t="shared" si="0"/>
        <v>142377</v>
      </c>
      <c r="G7" s="9">
        <f t="shared" si="0"/>
        <v>222830</v>
      </c>
      <c r="H7" s="9">
        <f t="shared" si="0"/>
        <v>36442</v>
      </c>
      <c r="I7" s="9">
        <f t="shared" si="0"/>
        <v>175817</v>
      </c>
      <c r="J7" s="9">
        <f t="shared" si="0"/>
        <v>163623</v>
      </c>
      <c r="K7" s="9">
        <f t="shared" si="0"/>
        <v>224270</v>
      </c>
      <c r="L7" s="9">
        <f t="shared" si="0"/>
        <v>176025</v>
      </c>
      <c r="M7" s="9">
        <f t="shared" si="0"/>
        <v>73753</v>
      </c>
      <c r="N7" s="9">
        <f t="shared" si="0"/>
        <v>51083</v>
      </c>
      <c r="O7" s="9">
        <f t="shared" si="0"/>
        <v>1942942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12385</v>
      </c>
      <c r="C8" s="11">
        <f t="shared" si="1"/>
        <v>10943</v>
      </c>
      <c r="D8" s="11">
        <f t="shared" si="1"/>
        <v>9219</v>
      </c>
      <c r="E8" s="11">
        <f t="shared" si="1"/>
        <v>1599</v>
      </c>
      <c r="F8" s="11">
        <f t="shared" si="1"/>
        <v>6149</v>
      </c>
      <c r="G8" s="11">
        <f t="shared" si="1"/>
        <v>10152</v>
      </c>
      <c r="H8" s="11">
        <f t="shared" si="1"/>
        <v>2083</v>
      </c>
      <c r="I8" s="11">
        <f t="shared" si="1"/>
        <v>10575</v>
      </c>
      <c r="J8" s="11">
        <f t="shared" si="1"/>
        <v>8735</v>
      </c>
      <c r="K8" s="11">
        <f t="shared" si="1"/>
        <v>8079</v>
      </c>
      <c r="L8" s="11">
        <f t="shared" si="1"/>
        <v>6828</v>
      </c>
      <c r="M8" s="11">
        <f t="shared" si="1"/>
        <v>3175</v>
      </c>
      <c r="N8" s="11">
        <f t="shared" si="1"/>
        <v>2996</v>
      </c>
      <c r="O8" s="11">
        <f t="shared" si="1"/>
        <v>92918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12385</v>
      </c>
      <c r="C9" s="11">
        <v>10943</v>
      </c>
      <c r="D9" s="11">
        <v>9219</v>
      </c>
      <c r="E9" s="11">
        <v>1599</v>
      </c>
      <c r="F9" s="11">
        <v>6149</v>
      </c>
      <c r="G9" s="11">
        <v>10152</v>
      </c>
      <c r="H9" s="11">
        <v>2083</v>
      </c>
      <c r="I9" s="11">
        <v>10574</v>
      </c>
      <c r="J9" s="11">
        <v>8735</v>
      </c>
      <c r="K9" s="11">
        <v>8078</v>
      </c>
      <c r="L9" s="11">
        <v>6828</v>
      </c>
      <c r="M9" s="11">
        <v>3173</v>
      </c>
      <c r="N9" s="11">
        <v>2996</v>
      </c>
      <c r="O9" s="11">
        <f>SUM(B9:N9)</f>
        <v>92914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244612</v>
      </c>
      <c r="C11" s="13">
        <v>166317</v>
      </c>
      <c r="D11" s="13">
        <v>190682</v>
      </c>
      <c r="E11" s="13">
        <v>40965</v>
      </c>
      <c r="F11" s="13">
        <v>136228</v>
      </c>
      <c r="G11" s="13">
        <v>212678</v>
      </c>
      <c r="H11" s="13">
        <v>34359</v>
      </c>
      <c r="I11" s="13">
        <v>165242</v>
      </c>
      <c r="J11" s="13">
        <v>154888</v>
      </c>
      <c r="K11" s="13">
        <v>216191</v>
      </c>
      <c r="L11" s="13">
        <v>169197</v>
      </c>
      <c r="M11" s="13">
        <v>70578</v>
      </c>
      <c r="N11" s="13">
        <v>48087</v>
      </c>
      <c r="O11" s="11">
        <f>SUM(B11:N11)</f>
        <v>1850024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1.53332548678769</v>
      </c>
      <c r="C15" s="19">
        <v>1.622777763830268</v>
      </c>
      <c r="D15" s="19">
        <v>1.398086693989805</v>
      </c>
      <c r="E15" s="19">
        <v>1.137802940687841</v>
      </c>
      <c r="F15" s="19">
        <v>1.956134521111915</v>
      </c>
      <c r="G15" s="19">
        <v>1.992647177289899</v>
      </c>
      <c r="H15" s="19">
        <v>1.811321286172533</v>
      </c>
      <c r="I15" s="19">
        <v>1.603684893487252</v>
      </c>
      <c r="J15" s="19">
        <v>1.721302695408577</v>
      </c>
      <c r="K15" s="19">
        <v>1.559103818427888</v>
      </c>
      <c r="L15" s="19">
        <v>1.634440393548762</v>
      </c>
      <c r="M15" s="19">
        <v>1.708519356460395</v>
      </c>
      <c r="N15" s="19">
        <v>1.622773731819727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908406.6300000001</v>
      </c>
      <c r="C17" s="24">
        <f aca="true" t="shared" si="2" ref="C17:N17">C18+C19+C20+C21+C22+C23+C24+C25</f>
        <v>697735.9400000001</v>
      </c>
      <c r="D17" s="24">
        <f t="shared" si="2"/>
        <v>558760.95</v>
      </c>
      <c r="E17" s="24">
        <f t="shared" si="2"/>
        <v>171902.62000000002</v>
      </c>
      <c r="F17" s="24">
        <f t="shared" si="2"/>
        <v>652046.78</v>
      </c>
      <c r="G17" s="24">
        <f t="shared" si="2"/>
        <v>857839.79</v>
      </c>
      <c r="H17" s="24">
        <f t="shared" si="2"/>
        <v>165636.65</v>
      </c>
      <c r="I17" s="24">
        <f t="shared" si="2"/>
        <v>664945</v>
      </c>
      <c r="J17" s="24">
        <f t="shared" si="2"/>
        <v>660754.72</v>
      </c>
      <c r="K17" s="24">
        <f t="shared" si="2"/>
        <v>794456.98</v>
      </c>
      <c r="L17" s="24">
        <f t="shared" si="2"/>
        <v>754018.76</v>
      </c>
      <c r="M17" s="24">
        <f t="shared" si="2"/>
        <v>380121.92000000004</v>
      </c>
      <c r="N17" s="24">
        <f t="shared" si="2"/>
        <v>218990.24</v>
      </c>
      <c r="O17" s="24">
        <f>O18+O19+O20+O21+O22+O23+O24+O25</f>
        <v>7485616.9799999995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574182.7</v>
      </c>
      <c r="C18" s="30">
        <f t="shared" si="3"/>
        <v>409027.45</v>
      </c>
      <c r="D18" s="30">
        <f t="shared" si="3"/>
        <v>404439.7</v>
      </c>
      <c r="E18" s="30">
        <f t="shared" si="3"/>
        <v>147318.26</v>
      </c>
      <c r="F18" s="30">
        <f t="shared" si="3"/>
        <v>333760.16</v>
      </c>
      <c r="G18" s="30">
        <f t="shared" si="3"/>
        <v>429415.69</v>
      </c>
      <c r="H18" s="30">
        <f t="shared" si="3"/>
        <v>94162.48</v>
      </c>
      <c r="I18" s="30">
        <f t="shared" si="3"/>
        <v>402480.28</v>
      </c>
      <c r="J18" s="30">
        <f t="shared" si="3"/>
        <v>377003.75</v>
      </c>
      <c r="K18" s="30">
        <f t="shared" si="3"/>
        <v>488774.04</v>
      </c>
      <c r="L18" s="30">
        <f t="shared" si="3"/>
        <v>436612.41</v>
      </c>
      <c r="M18" s="30">
        <f t="shared" si="3"/>
        <v>211339.22</v>
      </c>
      <c r="N18" s="30">
        <f t="shared" si="3"/>
        <v>132284.54</v>
      </c>
      <c r="O18" s="30">
        <f aca="true" t="shared" si="4" ref="O18:O25">SUM(B18:N18)</f>
        <v>4440800.68</v>
      </c>
    </row>
    <row r="19" spans="1:23" ht="18.75" customHeight="1">
      <c r="A19" s="26" t="s">
        <v>35</v>
      </c>
      <c r="B19" s="30">
        <f>IF(B15&lt;&gt;0,ROUND((B15-1)*B18,2),0)</f>
        <v>306226.27</v>
      </c>
      <c r="C19" s="30">
        <f aca="true" t="shared" si="5" ref="C19:N19">IF(C15&lt;&gt;0,ROUND((C15-1)*C18,2),0)</f>
        <v>254733.2</v>
      </c>
      <c r="D19" s="30">
        <f t="shared" si="5"/>
        <v>161002.06</v>
      </c>
      <c r="E19" s="30">
        <f t="shared" si="5"/>
        <v>20300.89</v>
      </c>
      <c r="F19" s="30">
        <f t="shared" si="5"/>
        <v>319119.61</v>
      </c>
      <c r="G19" s="30">
        <f t="shared" si="5"/>
        <v>426258.27</v>
      </c>
      <c r="H19" s="30">
        <f t="shared" si="5"/>
        <v>76396.02</v>
      </c>
      <c r="I19" s="30">
        <f t="shared" si="5"/>
        <v>242971.26</v>
      </c>
      <c r="J19" s="30">
        <f t="shared" si="5"/>
        <v>271933.82</v>
      </c>
      <c r="K19" s="30">
        <f t="shared" si="5"/>
        <v>273275.43</v>
      </c>
      <c r="L19" s="30">
        <f t="shared" si="5"/>
        <v>277004.55</v>
      </c>
      <c r="M19" s="30">
        <f t="shared" si="5"/>
        <v>149737.93</v>
      </c>
      <c r="N19" s="30">
        <f t="shared" si="5"/>
        <v>82383.34</v>
      </c>
      <c r="O19" s="30">
        <f t="shared" si="4"/>
        <v>2861342.65</v>
      </c>
      <c r="W19" s="62"/>
    </row>
    <row r="20" spans="1:15" ht="18.75" customHeight="1">
      <c r="A20" s="26" t="s">
        <v>36</v>
      </c>
      <c r="B20" s="30">
        <v>32052.81</v>
      </c>
      <c r="C20" s="30">
        <v>26553.41</v>
      </c>
      <c r="D20" s="30">
        <v>10404.69</v>
      </c>
      <c r="E20" s="30">
        <v>5555.72</v>
      </c>
      <c r="F20" s="30">
        <v>14081.83</v>
      </c>
      <c r="G20" s="30">
        <v>24926.73</v>
      </c>
      <c r="H20" s="30">
        <v>3379.28</v>
      </c>
      <c r="I20" s="30">
        <v>13194.73</v>
      </c>
      <c r="J20" s="30">
        <v>21499.59</v>
      </c>
      <c r="K20" s="30">
        <v>31766.44</v>
      </c>
      <c r="L20" s="30">
        <v>37589.89</v>
      </c>
      <c r="M20" s="30">
        <v>11318.26</v>
      </c>
      <c r="N20" s="30">
        <v>6225.21</v>
      </c>
      <c r="O20" s="30">
        <f t="shared" si="4"/>
        <v>238548.59</v>
      </c>
    </row>
    <row r="21" spans="1:15" ht="18.75" customHeight="1">
      <c r="A21" s="26" t="s">
        <v>37</v>
      </c>
      <c r="B21" s="30">
        <v>2647.54</v>
      </c>
      <c r="C21" s="30">
        <v>2647.54</v>
      </c>
      <c r="D21" s="30">
        <v>0</v>
      </c>
      <c r="E21" s="30">
        <v>0</v>
      </c>
      <c r="F21" s="30">
        <v>1323.77</v>
      </c>
      <c r="G21" s="30">
        <v>1323.77</v>
      </c>
      <c r="H21" s="30">
        <v>0</v>
      </c>
      <c r="I21" s="30">
        <v>0</v>
      </c>
      <c r="J21" s="30">
        <v>0</v>
      </c>
      <c r="K21" s="30">
        <v>1323.77</v>
      </c>
      <c r="L21" s="30">
        <v>1323.77</v>
      </c>
      <c r="M21" s="30">
        <v>0</v>
      </c>
      <c r="N21" s="30">
        <v>1323.77</v>
      </c>
      <c r="O21" s="30">
        <f t="shared" si="4"/>
        <v>11913.930000000002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0</v>
      </c>
      <c r="C23" s="30">
        <v>-450.78</v>
      </c>
      <c r="D23" s="30">
        <v>-2678.2</v>
      </c>
      <c r="E23" s="30">
        <v>0</v>
      </c>
      <c r="F23" s="30">
        <v>-77.87</v>
      </c>
      <c r="G23" s="30">
        <v>-1260.45</v>
      </c>
      <c r="H23" s="30">
        <v>-1384.65</v>
      </c>
      <c r="I23" s="30">
        <v>-1218.56</v>
      </c>
      <c r="J23" s="30">
        <v>-617.52</v>
      </c>
      <c r="K23" s="30">
        <v>-136.12</v>
      </c>
      <c r="L23" s="30">
        <v>0</v>
      </c>
      <c r="M23" s="30">
        <v>-615.15</v>
      </c>
      <c r="N23" s="30">
        <v>-65.65</v>
      </c>
      <c r="O23" s="30">
        <f t="shared" si="4"/>
        <v>-8504.949999999999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-43598.97</v>
      </c>
      <c r="C24" s="30">
        <v>-31830.72</v>
      </c>
      <c r="D24" s="30">
        <v>-27223.77</v>
      </c>
      <c r="E24" s="30">
        <v>-8156.4</v>
      </c>
      <c r="F24" s="30">
        <v>-30730.5</v>
      </c>
      <c r="G24" s="30">
        <v>-38764.65</v>
      </c>
      <c r="H24" s="30">
        <v>-6916.48</v>
      </c>
      <c r="I24" s="30">
        <v>-29117.13</v>
      </c>
      <c r="J24" s="30">
        <v>-31126.56</v>
      </c>
      <c r="K24" s="30">
        <v>-36330.08</v>
      </c>
      <c r="L24" s="30">
        <v>-34231.38</v>
      </c>
      <c r="M24" s="30">
        <v>-17359.36</v>
      </c>
      <c r="N24" s="30">
        <v>-10418.1</v>
      </c>
      <c r="O24" s="30">
        <f t="shared" si="4"/>
        <v>-345804.1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36896.28</v>
      </c>
      <c r="C25" s="30">
        <v>37055.84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287320.18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-20901.61</v>
      </c>
      <c r="C27" s="30">
        <f>+C28+C30+C41+C42+C45-C46</f>
        <v>-19985.769999999997</v>
      </c>
      <c r="D27" s="30">
        <f t="shared" si="6"/>
        <v>-24936.129999999997</v>
      </c>
      <c r="E27" s="30">
        <f t="shared" si="6"/>
        <v>2633.949999999999</v>
      </c>
      <c r="F27" s="30">
        <f t="shared" si="6"/>
        <v>-18853.22</v>
      </c>
      <c r="G27" s="30">
        <f t="shared" si="6"/>
        <v>-17933.320000000003</v>
      </c>
      <c r="H27" s="30">
        <f t="shared" si="6"/>
        <v>-1041.9300000000003</v>
      </c>
      <c r="I27" s="30">
        <f t="shared" si="6"/>
        <v>-18336.35</v>
      </c>
      <c r="J27" s="30">
        <f t="shared" si="6"/>
        <v>-33748.55</v>
      </c>
      <c r="K27" s="30">
        <f t="shared" si="6"/>
        <v>616.760000000002</v>
      </c>
      <c r="L27" s="30">
        <f t="shared" si="6"/>
        <v>2856.5300000000025</v>
      </c>
      <c r="M27" s="30">
        <f t="shared" si="6"/>
        <v>3279.6399999999994</v>
      </c>
      <c r="N27" s="30">
        <f t="shared" si="6"/>
        <v>-12681.13</v>
      </c>
      <c r="O27" s="30">
        <f t="shared" si="6"/>
        <v>-159031.13000000003</v>
      </c>
    </row>
    <row r="28" spans="1:15" ht="18.75" customHeight="1">
      <c r="A28" s="26" t="s">
        <v>40</v>
      </c>
      <c r="B28" s="31">
        <f>+B29</f>
        <v>-54494</v>
      </c>
      <c r="C28" s="31">
        <f>+C29</f>
        <v>-48149.2</v>
      </c>
      <c r="D28" s="31">
        <f aca="true" t="shared" si="7" ref="D28:O28">+D29</f>
        <v>-40563.6</v>
      </c>
      <c r="E28" s="31">
        <f t="shared" si="7"/>
        <v>-7035.6</v>
      </c>
      <c r="F28" s="31">
        <f t="shared" si="7"/>
        <v>-27055.6</v>
      </c>
      <c r="G28" s="31">
        <f t="shared" si="7"/>
        <v>-44668.8</v>
      </c>
      <c r="H28" s="31">
        <f t="shared" si="7"/>
        <v>-9165.2</v>
      </c>
      <c r="I28" s="31">
        <f t="shared" si="7"/>
        <v>-46525.6</v>
      </c>
      <c r="J28" s="31">
        <f t="shared" si="7"/>
        <v>-38434</v>
      </c>
      <c r="K28" s="31">
        <f t="shared" si="7"/>
        <v>-35543.2</v>
      </c>
      <c r="L28" s="31">
        <f t="shared" si="7"/>
        <v>-30043.2</v>
      </c>
      <c r="M28" s="31">
        <f t="shared" si="7"/>
        <v>-13961.2</v>
      </c>
      <c r="N28" s="31">
        <f t="shared" si="7"/>
        <v>-13182.4</v>
      </c>
      <c r="O28" s="31">
        <f t="shared" si="7"/>
        <v>-408821.60000000003</v>
      </c>
    </row>
    <row r="29" spans="1:26" ht="18.75" customHeight="1">
      <c r="A29" s="27" t="s">
        <v>41</v>
      </c>
      <c r="B29" s="16">
        <f>ROUND((-B9)*$G$3,2)</f>
        <v>-54494</v>
      </c>
      <c r="C29" s="16">
        <f aca="true" t="shared" si="8" ref="C29:N29">ROUND((-C9)*$G$3,2)</f>
        <v>-48149.2</v>
      </c>
      <c r="D29" s="16">
        <f t="shared" si="8"/>
        <v>-40563.6</v>
      </c>
      <c r="E29" s="16">
        <f t="shared" si="8"/>
        <v>-7035.6</v>
      </c>
      <c r="F29" s="16">
        <f t="shared" si="8"/>
        <v>-27055.6</v>
      </c>
      <c r="G29" s="16">
        <f t="shared" si="8"/>
        <v>-44668.8</v>
      </c>
      <c r="H29" s="16">
        <f t="shared" si="8"/>
        <v>-9165.2</v>
      </c>
      <c r="I29" s="16">
        <f t="shared" si="8"/>
        <v>-46525.6</v>
      </c>
      <c r="J29" s="16">
        <f t="shared" si="8"/>
        <v>-38434</v>
      </c>
      <c r="K29" s="16">
        <f t="shared" si="8"/>
        <v>-35543.2</v>
      </c>
      <c r="L29" s="16">
        <f t="shared" si="8"/>
        <v>-30043.2</v>
      </c>
      <c r="M29" s="16">
        <f t="shared" si="8"/>
        <v>-13961.2</v>
      </c>
      <c r="N29" s="16">
        <f t="shared" si="8"/>
        <v>-13182.4</v>
      </c>
      <c r="O29" s="32">
        <f aca="true" t="shared" si="9" ref="O29:O46">SUM(B29:N29)</f>
        <v>-408821.60000000003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33592.39</v>
      </c>
      <c r="C41" s="35">
        <v>28163.43</v>
      </c>
      <c r="D41" s="35">
        <v>15627.47</v>
      </c>
      <c r="E41" s="35">
        <v>9669.55</v>
      </c>
      <c r="F41" s="35">
        <v>8202.38</v>
      </c>
      <c r="G41" s="35">
        <v>26735.48</v>
      </c>
      <c r="H41" s="35">
        <v>8123.27</v>
      </c>
      <c r="I41" s="35">
        <v>28189.25</v>
      </c>
      <c r="J41" s="35">
        <v>4685.45</v>
      </c>
      <c r="K41" s="35">
        <v>36159.96</v>
      </c>
      <c r="L41" s="35">
        <v>32899.73</v>
      </c>
      <c r="M41" s="35">
        <v>17240.84</v>
      </c>
      <c r="N41" s="35">
        <v>501.27</v>
      </c>
      <c r="O41" s="33">
        <f t="shared" si="9"/>
        <v>249790.47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887505.0200000001</v>
      </c>
      <c r="C44" s="36">
        <f t="shared" si="11"/>
        <v>677750.17</v>
      </c>
      <c r="D44" s="36">
        <f t="shared" si="11"/>
        <v>533824.82</v>
      </c>
      <c r="E44" s="36">
        <f t="shared" si="11"/>
        <v>174536.57000000004</v>
      </c>
      <c r="F44" s="36">
        <f t="shared" si="11"/>
        <v>633193.56</v>
      </c>
      <c r="G44" s="36">
        <f t="shared" si="11"/>
        <v>839906.4700000001</v>
      </c>
      <c r="H44" s="36">
        <f t="shared" si="11"/>
        <v>164594.72</v>
      </c>
      <c r="I44" s="36">
        <f t="shared" si="11"/>
        <v>646608.65</v>
      </c>
      <c r="J44" s="36">
        <f t="shared" si="11"/>
        <v>627006.1699999999</v>
      </c>
      <c r="K44" s="36">
        <f t="shared" si="11"/>
        <v>795073.74</v>
      </c>
      <c r="L44" s="36">
        <f t="shared" si="11"/>
        <v>756875.29</v>
      </c>
      <c r="M44" s="36">
        <f t="shared" si="11"/>
        <v>383401.56000000006</v>
      </c>
      <c r="N44" s="36">
        <f t="shared" si="11"/>
        <v>206309.11</v>
      </c>
      <c r="O44" s="36">
        <f>SUM(B44:N44)</f>
        <v>7326585.850000001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887505.02</v>
      </c>
      <c r="C50" s="51">
        <f t="shared" si="12"/>
        <v>677750.17</v>
      </c>
      <c r="D50" s="51">
        <f t="shared" si="12"/>
        <v>533824.83</v>
      </c>
      <c r="E50" s="51">
        <f t="shared" si="12"/>
        <v>174536.57</v>
      </c>
      <c r="F50" s="51">
        <f t="shared" si="12"/>
        <v>633193.57</v>
      </c>
      <c r="G50" s="51">
        <f t="shared" si="12"/>
        <v>839906.48</v>
      </c>
      <c r="H50" s="51">
        <f t="shared" si="12"/>
        <v>164594.73</v>
      </c>
      <c r="I50" s="51">
        <f t="shared" si="12"/>
        <v>646608.65</v>
      </c>
      <c r="J50" s="51">
        <f t="shared" si="12"/>
        <v>627006.18</v>
      </c>
      <c r="K50" s="51">
        <f t="shared" si="12"/>
        <v>795073.74</v>
      </c>
      <c r="L50" s="51">
        <f t="shared" si="12"/>
        <v>756875.29</v>
      </c>
      <c r="M50" s="51">
        <f t="shared" si="12"/>
        <v>383401.56</v>
      </c>
      <c r="N50" s="51">
        <f t="shared" si="12"/>
        <v>206309.1</v>
      </c>
      <c r="O50" s="36">
        <f t="shared" si="12"/>
        <v>7326585.889999999</v>
      </c>
      <c r="Q50"/>
    </row>
    <row r="51" spans="1:18" ht="18.75" customHeight="1">
      <c r="A51" s="26" t="s">
        <v>57</v>
      </c>
      <c r="B51" s="51">
        <v>742901.53</v>
      </c>
      <c r="C51" s="51">
        <v>498355.76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1241257.29</v>
      </c>
      <c r="P51"/>
      <c r="Q51"/>
      <c r="R51" s="43"/>
    </row>
    <row r="52" spans="1:16" ht="18.75" customHeight="1">
      <c r="A52" s="26" t="s">
        <v>58</v>
      </c>
      <c r="B52" s="51">
        <v>144603.49</v>
      </c>
      <c r="C52" s="51">
        <v>179394.41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323997.9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533824.83</v>
      </c>
      <c r="E53" s="52">
        <v>0</v>
      </c>
      <c r="F53" s="52">
        <v>0</v>
      </c>
      <c r="G53" s="52">
        <v>0</v>
      </c>
      <c r="H53" s="51">
        <v>164594.73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698419.5599999999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174536.57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174536.57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633193.57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633193.57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839906.48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839906.48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646608.65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646608.65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627006.18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627006.18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795073.74</v>
      </c>
      <c r="L59" s="31">
        <v>756875.29</v>
      </c>
      <c r="M59" s="52">
        <v>0</v>
      </c>
      <c r="N59" s="52">
        <v>0</v>
      </c>
      <c r="O59" s="36">
        <f t="shared" si="13"/>
        <v>1551949.03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383401.56</v>
      </c>
      <c r="N60" s="52">
        <v>0</v>
      </c>
      <c r="O60" s="36">
        <f t="shared" si="13"/>
        <v>383401.56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206309.1</v>
      </c>
      <c r="O61" s="55">
        <f t="shared" si="13"/>
        <v>206309.1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2020-08-06T21:36:20Z</dcterms:modified>
  <cp:category/>
  <cp:version/>
  <cp:contentType/>
  <cp:contentStatus/>
</cp:coreProperties>
</file>