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<sst xmlns="http://schemas.openxmlformats.org/spreadsheetml/2006/main" count="79" uniqueCount="76">
  <si>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</si>
  <si>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</si>
  <si>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</si>
  <si>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</si>
  <si>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</si>
  <si>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</si>
  <si>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</si>
  <si>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</si>
  <si>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</si>
  <si>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</si>
  <si>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</si>
  <si>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</si>
  <si>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</si>
  <si>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</si>
  <si>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</si>
  <si>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</si>
  <si>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</si>
  <si>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</si>
  <si>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</si>
  <si>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</si>
  <si>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</si>
  <si>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</si>
  <si>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</si>
  <si>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</si>
  <si>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</si>
  <si>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</si>
  <si>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</si>
  <si>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</si>
  <si>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</si>
  <si>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</si>
  <si>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</si>
  <si>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</si>
  <si>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</si>
  <si>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</si>
  <si>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</si>
  <si>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</si>
  <si>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</si>
  <si>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</si>
  <si>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</si>
  <si>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</si>
  <si>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</si>
  <si>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</si>
  <si>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</si>
  <si>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</si>
  <si>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</si>
  <si>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</si>
  <si>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</si>
  <si>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</si>
  <si>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</si>
  <si>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</si>
  <si>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</si>
  <si>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</si>
  <si>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</si>
  <si>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</si>
  <si>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</si>
  <si>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</si>
  <si>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</si>
  <si>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</si>
  <si>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</si>
  <si>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</si>
  <si>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</si>
  <si>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</si>
  <si>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</si>
  <si>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</si>
  <si>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</si>
  <si>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</si>
  <si>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</si>
  <si>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</si>
  <si>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</si>
  <si>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</si>
  <si>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</si>
  <si>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</si>
  <si>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</si>
  <si>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</si>
  <si>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</si>
  <si>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29/07/20 - VENCIMENTO 05/08/20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</si>
</sst>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246642</v>
      </c>
      <c r="C7" s="9">
        <f t="shared" si="0"/>
        <v>172735</v>
      </c>
      <c r="D7" s="9">
        <f t="shared" si="0"/>
        <v>193927</v>
      </c>
      <c r="E7" s="9">
        <f t="shared" si="0"/>
        <v>39390</v>
      </c>
      <c r="F7" s="9">
        <f t="shared" si="0"/>
        <v>137799</v>
      </c>
      <c r="G7" s="9">
        <f t="shared" si="0"/>
        <v>194859</v>
      </c>
      <c r="H7" s="9">
        <f t="shared" si="0"/>
        <v>36161</v>
      </c>
      <c r="I7" s="9">
        <f t="shared" si="0"/>
        <v>174936</v>
      </c>
      <c r="J7" s="9">
        <f t="shared" si="0"/>
        <v>156828</v>
      </c>
      <c r="K7" s="9">
        <f t="shared" si="0"/>
        <v>218742</v>
      </c>
      <c r="L7" s="9">
        <f t="shared" si="0"/>
        <v>170682</v>
      </c>
      <c r="M7" s="9">
        <f t="shared" si="0"/>
        <v>69738</v>
      </c>
      <c r="N7" s="9">
        <f t="shared" si="0"/>
        <v>50007</v>
      </c>
      <c r="O7" s="9">
        <f t="shared" si="0"/>
        <v>1862446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10656</v>
      </c>
      <c r="C8" s="11">
        <f t="shared" si="1"/>
        <v>9330</v>
      </c>
      <c r="D8" s="11">
        <f t="shared" si="1"/>
        <v>7765</v>
      </c>
      <c r="E8" s="11">
        <f t="shared" si="1"/>
        <v>1356</v>
      </c>
      <c r="F8" s="11">
        <f t="shared" si="1"/>
        <v>5263</v>
      </c>
      <c r="G8" s="11">
        <f t="shared" si="1"/>
        <v>7954</v>
      </c>
      <c r="H8" s="11">
        <f t="shared" si="1"/>
        <v>1978</v>
      </c>
      <c r="I8" s="11">
        <f t="shared" si="1"/>
        <v>9675</v>
      </c>
      <c r="J8" s="11">
        <f t="shared" si="1"/>
        <v>7821</v>
      </c>
      <c r="K8" s="11">
        <f t="shared" si="1"/>
        <v>7012</v>
      </c>
      <c r="L8" s="11">
        <f t="shared" si="1"/>
        <v>5983</v>
      </c>
      <c r="M8" s="11">
        <f t="shared" si="1"/>
        <v>2626</v>
      </c>
      <c r="N8" s="11">
        <f t="shared" si="1"/>
        <v>2568</v>
      </c>
      <c r="O8" s="11">
        <f t="shared" si="1"/>
        <v>79987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10656</v>
      </c>
      <c r="C9" s="11">
        <v>9330</v>
      </c>
      <c r="D9" s="11">
        <v>7765</v>
      </c>
      <c r="E9" s="11">
        <v>1356</v>
      </c>
      <c r="F9" s="11">
        <v>5263</v>
      </c>
      <c r="G9" s="11">
        <v>7954</v>
      </c>
      <c r="H9" s="11">
        <v>1978</v>
      </c>
      <c r="I9" s="11">
        <v>9671</v>
      </c>
      <c r="J9" s="11">
        <v>7821</v>
      </c>
      <c r="K9" s="11">
        <v>7010</v>
      </c>
      <c r="L9" s="11">
        <v>5983</v>
      </c>
      <c r="M9" s="11">
        <v>2625</v>
      </c>
      <c r="N9" s="11">
        <v>2568</v>
      </c>
      <c r="O9" s="11">
        <f>SUM(B9:N9)</f>
        <v>79980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2</v>
      </c>
      <c r="L10" s="13">
        <v>0</v>
      </c>
      <c r="M10" s="13">
        <v>1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235986</v>
      </c>
      <c r="C11" s="13">
        <v>163405</v>
      </c>
      <c r="D11" s="13">
        <v>186162</v>
      </c>
      <c r="E11" s="13">
        <v>38034</v>
      </c>
      <c r="F11" s="13">
        <v>132536</v>
      </c>
      <c r="G11" s="13">
        <v>186905</v>
      </c>
      <c r="H11" s="13">
        <v>34183</v>
      </c>
      <c r="I11" s="13">
        <v>165261</v>
      </c>
      <c r="J11" s="13">
        <v>149007</v>
      </c>
      <c r="K11" s="13">
        <v>211730</v>
      </c>
      <c r="L11" s="13">
        <v>164699</v>
      </c>
      <c r="M11" s="13">
        <v>67112</v>
      </c>
      <c r="N11" s="13">
        <v>47439</v>
      </c>
      <c r="O11" s="11">
        <f>SUM(B11:N11)</f>
        <v>1782459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1.596324804782334</v>
      </c>
      <c r="C15" s="19">
        <v>1.669103279784794</v>
      </c>
      <c r="D15" s="19">
        <v>1.42906347168104</v>
      </c>
      <c r="E15" s="19">
        <v>1.222855040085546</v>
      </c>
      <c r="F15" s="19">
        <v>2.003572575290392</v>
      </c>
      <c r="G15" s="19">
        <v>2.271076356639176</v>
      </c>
      <c r="H15" s="19">
        <v>1.919491410270391</v>
      </c>
      <c r="I15" s="19">
        <v>1.675437167960839</v>
      </c>
      <c r="J15" s="19">
        <v>1.762255655700874</v>
      </c>
      <c r="K15" s="19">
        <v>1.602126903794436</v>
      </c>
      <c r="L15" s="19">
        <v>1.682546673031651</v>
      </c>
      <c r="M15" s="19">
        <v>1.548421486828592</v>
      </c>
      <c r="N15" s="19">
        <v>1.669907014180226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907063.2900000002</v>
      </c>
      <c r="C17" s="24">
        <f aca="true" t="shared" si="2" ref="C17:N17">C18+C19+C20+C21+C22+C23+C24+C25</f>
        <v>698245.11</v>
      </c>
      <c r="D17" s="24">
        <f t="shared" si="2"/>
        <v>553982.4299999999</v>
      </c>
      <c r="E17" s="24">
        <f t="shared" si="2"/>
        <v>170412.15000000002</v>
      </c>
      <c r="F17" s="24">
        <f t="shared" si="2"/>
        <v>646381.6900000001</v>
      </c>
      <c r="G17" s="24">
        <f t="shared" si="2"/>
        <v>851558.92</v>
      </c>
      <c r="H17" s="24">
        <f t="shared" si="2"/>
        <v>174760.18000000002</v>
      </c>
      <c r="I17" s="24">
        <f t="shared" si="2"/>
        <v>691028.73</v>
      </c>
      <c r="J17" s="24">
        <f t="shared" si="2"/>
        <v>648590.0700000001</v>
      </c>
      <c r="K17" s="24">
        <f t="shared" si="2"/>
        <v>796478.47</v>
      </c>
      <c r="L17" s="24">
        <f t="shared" si="2"/>
        <v>745125.2500000001</v>
      </c>
      <c r="M17" s="24">
        <f t="shared" si="2"/>
        <v>331146.07</v>
      </c>
      <c r="N17" s="24">
        <f t="shared" si="2"/>
        <v>221901.69</v>
      </c>
      <c r="O17" s="24">
        <f>O18+O19+O20+O21+O22+O23+O24+O25</f>
        <v>7436674.050000002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551047.56</v>
      </c>
      <c r="C18" s="30">
        <f t="shared" si="3"/>
        <v>398586.01</v>
      </c>
      <c r="D18" s="30">
        <f t="shared" si="3"/>
        <v>392353.11</v>
      </c>
      <c r="E18" s="30">
        <f t="shared" si="3"/>
        <v>136332.73</v>
      </c>
      <c r="F18" s="30">
        <f t="shared" si="3"/>
        <v>323028.42</v>
      </c>
      <c r="G18" s="30">
        <f t="shared" si="3"/>
        <v>375512.78</v>
      </c>
      <c r="H18" s="30">
        <f t="shared" si="3"/>
        <v>93436.41</v>
      </c>
      <c r="I18" s="30">
        <f t="shared" si="3"/>
        <v>400463.49</v>
      </c>
      <c r="J18" s="30">
        <f t="shared" si="3"/>
        <v>361347.39</v>
      </c>
      <c r="K18" s="30">
        <f t="shared" si="3"/>
        <v>476726.31</v>
      </c>
      <c r="L18" s="30">
        <f t="shared" si="3"/>
        <v>423359.63</v>
      </c>
      <c r="M18" s="30">
        <f t="shared" si="3"/>
        <v>199834.24</v>
      </c>
      <c r="N18" s="30">
        <f t="shared" si="3"/>
        <v>129498.13</v>
      </c>
      <c r="O18" s="30">
        <f aca="true" t="shared" si="4" ref="O18:O25">SUM(B18:N18)</f>
        <v>4261526.210000001</v>
      </c>
    </row>
    <row r="19" spans="1:23" ht="18.75" customHeight="1">
      <c r="A19" s="26" t="s">
        <v>35</v>
      </c>
      <c r="B19" s="30">
        <f>IF(B15&lt;&gt;0,ROUND((B15-1)*B18,2),0)</f>
        <v>328603.33</v>
      </c>
      <c r="C19" s="30">
        <f aca="true" t="shared" si="5" ref="C19:N19">IF(C15&lt;&gt;0,ROUND((C15-1)*C18,2),0)</f>
        <v>266695.21</v>
      </c>
      <c r="D19" s="30">
        <f t="shared" si="5"/>
        <v>168344.39</v>
      </c>
      <c r="E19" s="30">
        <f t="shared" si="5"/>
        <v>30382.44</v>
      </c>
      <c r="F19" s="30">
        <f t="shared" si="5"/>
        <v>324182.46</v>
      </c>
      <c r="G19" s="30">
        <f t="shared" si="5"/>
        <v>477305.42</v>
      </c>
      <c r="H19" s="30">
        <f t="shared" si="5"/>
        <v>85913.98</v>
      </c>
      <c r="I19" s="30">
        <f t="shared" si="5"/>
        <v>270487.93</v>
      </c>
      <c r="J19" s="30">
        <f t="shared" si="5"/>
        <v>275439.09</v>
      </c>
      <c r="K19" s="30">
        <f t="shared" si="5"/>
        <v>287049.74</v>
      </c>
      <c r="L19" s="30">
        <f t="shared" si="5"/>
        <v>288962.71</v>
      </c>
      <c r="M19" s="30">
        <f t="shared" si="5"/>
        <v>109593.39</v>
      </c>
      <c r="N19" s="30">
        <f t="shared" si="5"/>
        <v>86751.71</v>
      </c>
      <c r="O19" s="30">
        <f t="shared" si="4"/>
        <v>2999711.8000000003</v>
      </c>
      <c r="W19" s="62"/>
    </row>
    <row r="20" spans="1:15" ht="18.75" customHeight="1">
      <c r="A20" s="26" t="s">
        <v>36</v>
      </c>
      <c r="B20" s="30">
        <v>31796.25</v>
      </c>
      <c r="C20" s="30">
        <v>26310.14</v>
      </c>
      <c r="D20" s="30">
        <v>10403.59</v>
      </c>
      <c r="E20" s="30">
        <v>4969.23</v>
      </c>
      <c r="F20" s="30">
        <v>14095.12</v>
      </c>
      <c r="G20" s="30">
        <v>21331.91</v>
      </c>
      <c r="H20" s="30">
        <v>3646.07</v>
      </c>
      <c r="I20" s="30">
        <v>13690.91</v>
      </c>
      <c r="J20" s="30">
        <v>21548.54</v>
      </c>
      <c r="K20" s="30">
        <v>32060.7</v>
      </c>
      <c r="L20" s="30">
        <v>29990.91</v>
      </c>
      <c r="M20" s="30">
        <v>10935.62</v>
      </c>
      <c r="N20" s="30">
        <v>7556.61</v>
      </c>
      <c r="O20" s="30">
        <f t="shared" si="4"/>
        <v>228335.6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-450.78</v>
      </c>
      <c r="D23" s="30">
        <v>-2984.28</v>
      </c>
      <c r="E23" s="30">
        <v>0</v>
      </c>
      <c r="F23" s="30">
        <v>-155.74</v>
      </c>
      <c r="G23" s="30">
        <v>-336.12</v>
      </c>
      <c r="H23" s="30">
        <v>-977.4</v>
      </c>
      <c r="I23" s="30">
        <v>-380.8</v>
      </c>
      <c r="J23" s="30">
        <v>-1157.85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-6442.969999999999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-31830.72</v>
      </c>
      <c r="D24" s="30">
        <v>-26950.85</v>
      </c>
      <c r="E24" s="30">
        <v>-8156.4</v>
      </c>
      <c r="F24" s="30">
        <v>-30662.21</v>
      </c>
      <c r="G24" s="30">
        <v>-39519.36</v>
      </c>
      <c r="H24" s="30">
        <v>-7258.88</v>
      </c>
      <c r="I24" s="30">
        <v>-29867.22</v>
      </c>
      <c r="J24" s="30">
        <v>-30648.74</v>
      </c>
      <c r="K24" s="30">
        <v>-36465.64</v>
      </c>
      <c r="L24" s="30">
        <v>-34231.38</v>
      </c>
      <c r="M24" s="30">
        <v>-14918.2</v>
      </c>
      <c r="N24" s="30">
        <v>-10485.75</v>
      </c>
      <c r="O24" s="30">
        <f t="shared" si="4"/>
        <v>-344594.32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36567.4</v>
      </c>
      <c r="C25" s="30">
        <v>36287.53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35783.5</v>
      </c>
      <c r="L25" s="30">
        <v>35719.52</v>
      </c>
      <c r="M25" s="30">
        <v>25701.02</v>
      </c>
      <c r="N25" s="30">
        <v>7257.13</v>
      </c>
      <c r="O25" s="30">
        <f t="shared" si="4"/>
        <v>286222.99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-46886.4</v>
      </c>
      <c r="C27" s="30">
        <f>+C28+C30+C41+C42+C45-C46</f>
        <v>-41052</v>
      </c>
      <c r="D27" s="30">
        <f t="shared" si="6"/>
        <v>-34166</v>
      </c>
      <c r="E27" s="30">
        <f t="shared" si="6"/>
        <v>-5966.4</v>
      </c>
      <c r="F27" s="30">
        <f t="shared" si="6"/>
        <v>-23157.2</v>
      </c>
      <c r="G27" s="30">
        <f t="shared" si="6"/>
        <v>-34997.6</v>
      </c>
      <c r="H27" s="30">
        <f t="shared" si="6"/>
        <v>-8703.2</v>
      </c>
      <c r="I27" s="30">
        <f t="shared" si="6"/>
        <v>-42552.4</v>
      </c>
      <c r="J27" s="30">
        <f t="shared" si="6"/>
        <v>-34412.4</v>
      </c>
      <c r="K27" s="30">
        <f t="shared" si="6"/>
        <v>-30844</v>
      </c>
      <c r="L27" s="30">
        <f t="shared" si="6"/>
        <v>-26325.2</v>
      </c>
      <c r="M27" s="30">
        <f t="shared" si="6"/>
        <v>-11550</v>
      </c>
      <c r="N27" s="30">
        <f t="shared" si="6"/>
        <v>-11299.2</v>
      </c>
      <c r="O27" s="30">
        <f t="shared" si="6"/>
        <v>-351912.00000000006</v>
      </c>
    </row>
    <row r="28" spans="1:15" ht="18.75" customHeight="1">
      <c r="A28" s="26" t="s">
        <v>40</v>
      </c>
      <c r="B28" s="31">
        <f>+B29</f>
        <v>-46886.4</v>
      </c>
      <c r="C28" s="31">
        <f>+C29</f>
        <v>-41052</v>
      </c>
      <c r="D28" s="31">
        <f aca="true" t="shared" si="7" ref="D28:O28">+D29</f>
        <v>-34166</v>
      </c>
      <c r="E28" s="31">
        <f t="shared" si="7"/>
        <v>-5966.4</v>
      </c>
      <c r="F28" s="31">
        <f t="shared" si="7"/>
        <v>-23157.2</v>
      </c>
      <c r="G28" s="31">
        <f t="shared" si="7"/>
        <v>-34997.6</v>
      </c>
      <c r="H28" s="31">
        <f t="shared" si="7"/>
        <v>-8703.2</v>
      </c>
      <c r="I28" s="31">
        <f t="shared" si="7"/>
        <v>-42552.4</v>
      </c>
      <c r="J28" s="31">
        <f t="shared" si="7"/>
        <v>-34412.4</v>
      </c>
      <c r="K28" s="31">
        <f t="shared" si="7"/>
        <v>-30844</v>
      </c>
      <c r="L28" s="31">
        <f t="shared" si="7"/>
        <v>-26325.2</v>
      </c>
      <c r="M28" s="31">
        <f t="shared" si="7"/>
        <v>-11550</v>
      </c>
      <c r="N28" s="31">
        <f t="shared" si="7"/>
        <v>-11299.2</v>
      </c>
      <c r="O28" s="31">
        <f t="shared" si="7"/>
        <v>-351912.00000000006</v>
      </c>
    </row>
    <row r="29" spans="1:26" ht="18.75" customHeight="1">
      <c r="A29" s="27" t="s">
        <v>41</v>
      </c>
      <c r="B29" s="16">
        <f>ROUND((-B9)*$G$3,2)</f>
        <v>-46886.4</v>
      </c>
      <c r="C29" s="16">
        <f aca="true" t="shared" si="8" ref="C29:N29">ROUND((-C9)*$G$3,2)</f>
        <v>-41052</v>
      </c>
      <c r="D29" s="16">
        <f t="shared" si="8"/>
        <v>-34166</v>
      </c>
      <c r="E29" s="16">
        <f t="shared" si="8"/>
        <v>-5966.4</v>
      </c>
      <c r="F29" s="16">
        <f t="shared" si="8"/>
        <v>-23157.2</v>
      </c>
      <c r="G29" s="16">
        <f t="shared" si="8"/>
        <v>-34997.6</v>
      </c>
      <c r="H29" s="16">
        <f t="shared" si="8"/>
        <v>-8703.2</v>
      </c>
      <c r="I29" s="16">
        <f t="shared" si="8"/>
        <v>-42552.4</v>
      </c>
      <c r="J29" s="16">
        <f t="shared" si="8"/>
        <v>-34412.4</v>
      </c>
      <c r="K29" s="16">
        <f t="shared" si="8"/>
        <v>-30844</v>
      </c>
      <c r="L29" s="16">
        <f t="shared" si="8"/>
        <v>-26325.2</v>
      </c>
      <c r="M29" s="16">
        <f t="shared" si="8"/>
        <v>-11550</v>
      </c>
      <c r="N29" s="16">
        <f t="shared" si="8"/>
        <v>-11299.2</v>
      </c>
      <c r="O29" s="32">
        <f aca="true" t="shared" si="9" ref="O29:O46">SUM(B29:N29)</f>
        <v>-351912.00000000006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860176.8900000001</v>
      </c>
      <c r="C44" s="36">
        <f t="shared" si="11"/>
        <v>657193.11</v>
      </c>
      <c r="D44" s="36">
        <f t="shared" si="11"/>
        <v>519816.42999999993</v>
      </c>
      <c r="E44" s="36">
        <f t="shared" si="11"/>
        <v>164445.75000000003</v>
      </c>
      <c r="F44" s="36">
        <f t="shared" si="11"/>
        <v>623224.4900000001</v>
      </c>
      <c r="G44" s="36">
        <f t="shared" si="11"/>
        <v>816561.3200000001</v>
      </c>
      <c r="H44" s="36">
        <f t="shared" si="11"/>
        <v>166056.98</v>
      </c>
      <c r="I44" s="36">
        <f t="shared" si="11"/>
        <v>648476.33</v>
      </c>
      <c r="J44" s="36">
        <f t="shared" si="11"/>
        <v>614177.67</v>
      </c>
      <c r="K44" s="36">
        <f t="shared" si="11"/>
        <v>765634.47</v>
      </c>
      <c r="L44" s="36">
        <f t="shared" si="11"/>
        <v>718800.0500000002</v>
      </c>
      <c r="M44" s="36">
        <f t="shared" si="11"/>
        <v>319596.07</v>
      </c>
      <c r="N44" s="36">
        <f t="shared" si="11"/>
        <v>210602.49</v>
      </c>
      <c r="O44" s="36">
        <f>SUM(B44:N44)</f>
        <v>7084762.05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860176.88</v>
      </c>
      <c r="C50" s="51">
        <f t="shared" si="12"/>
        <v>657193.11</v>
      </c>
      <c r="D50" s="51">
        <f t="shared" si="12"/>
        <v>519816.42</v>
      </c>
      <c r="E50" s="51">
        <f t="shared" si="12"/>
        <v>164445.74</v>
      </c>
      <c r="F50" s="51">
        <f t="shared" si="12"/>
        <v>623224.48</v>
      </c>
      <c r="G50" s="51">
        <f t="shared" si="12"/>
        <v>816561.31</v>
      </c>
      <c r="H50" s="51">
        <f t="shared" si="12"/>
        <v>166056.97</v>
      </c>
      <c r="I50" s="51">
        <f t="shared" si="12"/>
        <v>648476.33</v>
      </c>
      <c r="J50" s="51">
        <f t="shared" si="12"/>
        <v>614177.68</v>
      </c>
      <c r="K50" s="51">
        <f t="shared" si="12"/>
        <v>765634.47</v>
      </c>
      <c r="L50" s="51">
        <f t="shared" si="12"/>
        <v>718800.05</v>
      </c>
      <c r="M50" s="51">
        <f t="shared" si="12"/>
        <v>319596.07</v>
      </c>
      <c r="N50" s="51">
        <f t="shared" si="12"/>
        <v>210602.48</v>
      </c>
      <c r="O50" s="36">
        <f t="shared" si="12"/>
        <v>7084761.99</v>
      </c>
      <c r="Q50"/>
    </row>
    <row r="51" spans="1:18" ht="18.75" customHeight="1">
      <c r="A51" s="26" t="s">
        <v>59</v>
      </c>
      <c r="B51" s="51">
        <v>720163.27</v>
      </c>
      <c r="C51" s="51">
        <v>483339.55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1203502.82</v>
      </c>
      <c r="P51"/>
      <c r="Q51"/>
      <c r="R51" s="43"/>
    </row>
    <row r="52" spans="1:16" ht="18.75" customHeight="1">
      <c r="A52" s="26" t="s">
        <v>60</v>
      </c>
      <c r="B52" s="51">
        <v>140013.61</v>
      </c>
      <c r="C52" s="51">
        <v>173853.56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313867.17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519816.42</v>
      </c>
      <c r="E53" s="52">
        <v>0</v>
      </c>
      <c r="F53" s="52">
        <v>0</v>
      </c>
      <c r="G53" s="52">
        <v>0</v>
      </c>
      <c r="H53" s="51">
        <v>166056.97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685873.39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164445.74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164445.74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623224.48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623224.48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816561.31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816561.31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648476.33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648476.33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614177.68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614177.68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765634.47</v>
      </c>
      <c r="L59" s="31">
        <v>718800.05</v>
      </c>
      <c r="M59" s="52">
        <v>0</v>
      </c>
      <c r="N59" s="52">
        <v>0</v>
      </c>
      <c r="O59" s="36">
        <f t="shared" si="13"/>
        <v>1484434.52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319596.07</v>
      </c>
      <c r="N60" s="52">
        <v>0</v>
      </c>
      <c r="O60" s="36">
        <f t="shared" si="13"/>
        <v>319596.07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210602.48</v>
      </c>
      <c r="O61" s="55">
        <f t="shared" si="13"/>
        <v>210602.48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2020-08-04T18:00:26Z</dcterms:modified>
  <cp:category/>
  <cp:version/>
  <cp:contentType/>
  <cp:contentStatus/>
</cp:coreProperties>
</file>