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<sst xmlns="http://schemas.openxmlformats.org/spreadsheetml/2006/main" count="79" uniqueCount="76">
  <si>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</si>
  <si>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</si>
  <si>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</si>
  <si>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</si>
  <si>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</si>
  <si>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</si>
  <si>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</si>
  <si>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</si>
  <si>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</si>
  <si>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</si>
  <si>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</si>
  <si>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</si>
  <si>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</si>
  <si>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</si>
  <si>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</si>
  <si>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</si>
  <si>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</si>
  <si>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</si>
  <si>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</si>
  <si>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</si>
  <si>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</si>
  <si>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</si>
  <si>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</si>
  <si>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</si>
  <si>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</si>
  <si>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</si>
  <si>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</si>
  <si>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</si>
  <si>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</si>
  <si>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</si>
  <si>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</si>
  <si>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</si>
  <si>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</si>
  <si>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</si>
  <si>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</si>
  <si>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</si>
  <si>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</si>
  <si>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</si>
  <si>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</si>
  <si>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</si>
  <si>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</si>
  <si>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</si>
  <si>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</si>
  <si>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</si>
  <si>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</si>
  <si>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</si>
  <si>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</si>
  <si>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</si>
  <si>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</si>
  <si>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</si>
  <si>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</si>
  <si>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</si>
  <si>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</si>
  <si>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</si>
  <si>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</si>
  <si>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</si>
  <si>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</si>
  <si>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</si>
  <si>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</si>
  <si>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</si>
  <si>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</si>
  <si>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</si>
  <si>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</si>
  <si>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</si>
  <si>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</si>
  <si>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</si>
  <si>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</si>
  <si>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</si>
  <si>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</si>
  <si>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</si>
  <si>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</si>
  <si>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</si>
  <si>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</si>
  <si>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</si>
  <si>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</si>
  <si>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23/07/20 - VENCIMENTO 30/07/20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</si>
</sst>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250545</v>
      </c>
      <c r="C7" s="9">
        <f t="shared" si="0"/>
        <v>173149</v>
      </c>
      <c r="D7" s="9">
        <f t="shared" si="0"/>
        <v>191462</v>
      </c>
      <c r="E7" s="9">
        <f t="shared" si="0"/>
        <v>40403</v>
      </c>
      <c r="F7" s="9">
        <f t="shared" si="0"/>
        <v>138272</v>
      </c>
      <c r="G7" s="9">
        <f t="shared" si="0"/>
        <v>214112</v>
      </c>
      <c r="H7" s="9">
        <f t="shared" si="0"/>
        <v>36426</v>
      </c>
      <c r="I7" s="9">
        <f t="shared" si="0"/>
        <v>168955</v>
      </c>
      <c r="J7" s="9">
        <f t="shared" si="0"/>
        <v>158025</v>
      </c>
      <c r="K7" s="9">
        <f t="shared" si="0"/>
        <v>219463</v>
      </c>
      <c r="L7" s="9">
        <f t="shared" si="0"/>
        <v>174538</v>
      </c>
      <c r="M7" s="9">
        <f t="shared" si="0"/>
        <v>69915</v>
      </c>
      <c r="N7" s="9">
        <f t="shared" si="0"/>
        <v>50008</v>
      </c>
      <c r="O7" s="9">
        <f t="shared" si="0"/>
        <v>1885273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11010</v>
      </c>
      <c r="C8" s="11">
        <f t="shared" si="1"/>
        <v>9557</v>
      </c>
      <c r="D8" s="11">
        <f t="shared" si="1"/>
        <v>7781</v>
      </c>
      <c r="E8" s="11">
        <f t="shared" si="1"/>
        <v>1259</v>
      </c>
      <c r="F8" s="11">
        <f t="shared" si="1"/>
        <v>5224</v>
      </c>
      <c r="G8" s="11">
        <f t="shared" si="1"/>
        <v>8973</v>
      </c>
      <c r="H8" s="11">
        <f t="shared" si="1"/>
        <v>1972</v>
      </c>
      <c r="I8" s="11">
        <f t="shared" si="1"/>
        <v>9495</v>
      </c>
      <c r="J8" s="11">
        <f t="shared" si="1"/>
        <v>7938</v>
      </c>
      <c r="K8" s="11">
        <f t="shared" si="1"/>
        <v>7118</v>
      </c>
      <c r="L8" s="11">
        <f t="shared" si="1"/>
        <v>6017</v>
      </c>
      <c r="M8" s="11">
        <f t="shared" si="1"/>
        <v>2648</v>
      </c>
      <c r="N8" s="11">
        <f t="shared" si="1"/>
        <v>2669</v>
      </c>
      <c r="O8" s="11">
        <f t="shared" si="1"/>
        <v>81661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11010</v>
      </c>
      <c r="C9" s="11">
        <v>9557</v>
      </c>
      <c r="D9" s="11">
        <v>7781</v>
      </c>
      <c r="E9" s="11">
        <v>1259</v>
      </c>
      <c r="F9" s="11">
        <v>5224</v>
      </c>
      <c r="G9" s="11">
        <v>8973</v>
      </c>
      <c r="H9" s="11">
        <v>1967</v>
      </c>
      <c r="I9" s="11">
        <v>9495</v>
      </c>
      <c r="J9" s="11">
        <v>7938</v>
      </c>
      <c r="K9" s="11">
        <v>7115</v>
      </c>
      <c r="L9" s="11">
        <v>6017</v>
      </c>
      <c r="M9" s="11">
        <v>2646</v>
      </c>
      <c r="N9" s="11">
        <v>2669</v>
      </c>
      <c r="O9" s="11">
        <f>SUM(B9:N9)</f>
        <v>81651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3</v>
      </c>
      <c r="L10" s="13">
        <v>0</v>
      </c>
      <c r="M10" s="13">
        <v>2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239535</v>
      </c>
      <c r="C11" s="13">
        <v>163592</v>
      </c>
      <c r="D11" s="13">
        <v>183681</v>
      </c>
      <c r="E11" s="13">
        <v>39144</v>
      </c>
      <c r="F11" s="13">
        <v>133048</v>
      </c>
      <c r="G11" s="13">
        <v>205139</v>
      </c>
      <c r="H11" s="13">
        <v>34454</v>
      </c>
      <c r="I11" s="13">
        <v>159460</v>
      </c>
      <c r="J11" s="13">
        <v>150087</v>
      </c>
      <c r="K11" s="13">
        <v>212345</v>
      </c>
      <c r="L11" s="13">
        <v>168521</v>
      </c>
      <c r="M11" s="13">
        <v>67267</v>
      </c>
      <c r="N11" s="13">
        <v>47339</v>
      </c>
      <c r="O11" s="11">
        <f>SUM(B11:N11)</f>
        <v>1803612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1.582631331088986</v>
      </c>
      <c r="C15" s="19">
        <v>1.682538328942345</v>
      </c>
      <c r="D15" s="19">
        <v>1.470940229355585</v>
      </c>
      <c r="E15" s="19">
        <v>1.191516716295097</v>
      </c>
      <c r="F15" s="19">
        <v>2.002375931221749</v>
      </c>
      <c r="G15" s="19">
        <v>2.086227615614644</v>
      </c>
      <c r="H15" s="19">
        <v>1.886704247366424</v>
      </c>
      <c r="I15" s="19">
        <v>1.638284661516865</v>
      </c>
      <c r="J15" s="19">
        <v>1.734088043804696</v>
      </c>
      <c r="K15" s="19">
        <v>1.602122170757061</v>
      </c>
      <c r="L15" s="19">
        <v>1.650265397173347</v>
      </c>
      <c r="M15" s="19">
        <v>1.549615611371497</v>
      </c>
      <c r="N15" s="19">
        <v>1.669049119564776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912087.01</v>
      </c>
      <c r="C17" s="24">
        <f aca="true" t="shared" si="2" ref="C17:N17">C18+C19+C20+C21+C22+C23+C24+C25</f>
        <v>706431.8300000001</v>
      </c>
      <c r="D17" s="24">
        <f t="shared" si="2"/>
        <v>563704.09</v>
      </c>
      <c r="E17" s="24">
        <f t="shared" si="2"/>
        <v>170251.79</v>
      </c>
      <c r="F17" s="24">
        <f t="shared" si="2"/>
        <v>648154.1</v>
      </c>
      <c r="G17" s="24">
        <f t="shared" si="2"/>
        <v>859587.93</v>
      </c>
      <c r="H17" s="24">
        <f t="shared" si="2"/>
        <v>172708.79</v>
      </c>
      <c r="I17" s="24">
        <f t="shared" si="2"/>
        <v>653839.0000000001</v>
      </c>
      <c r="J17" s="24">
        <f t="shared" si="2"/>
        <v>642782.9</v>
      </c>
      <c r="K17" s="24">
        <f t="shared" si="2"/>
        <v>802803.53</v>
      </c>
      <c r="L17" s="24">
        <f t="shared" si="2"/>
        <v>747608.74</v>
      </c>
      <c r="M17" s="24">
        <f t="shared" si="2"/>
        <v>331767.49999999994</v>
      </c>
      <c r="N17" s="24">
        <f t="shared" si="2"/>
        <v>221724.94999999998</v>
      </c>
      <c r="O17" s="24">
        <f>O18+O19+O20+O21+O22+O23+O24+O25</f>
        <v>7433452.16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559767.64</v>
      </c>
      <c r="C18" s="30">
        <f t="shared" si="3"/>
        <v>399541.32</v>
      </c>
      <c r="D18" s="30">
        <f t="shared" si="3"/>
        <v>387365.92</v>
      </c>
      <c r="E18" s="30">
        <f t="shared" si="3"/>
        <v>139838.82</v>
      </c>
      <c r="F18" s="30">
        <f t="shared" si="3"/>
        <v>324137.22</v>
      </c>
      <c r="G18" s="30">
        <f t="shared" si="3"/>
        <v>412615.24</v>
      </c>
      <c r="H18" s="30">
        <f t="shared" si="3"/>
        <v>94121.14</v>
      </c>
      <c r="I18" s="30">
        <f t="shared" si="3"/>
        <v>386771.79</v>
      </c>
      <c r="J18" s="30">
        <f t="shared" si="3"/>
        <v>364105.4</v>
      </c>
      <c r="K18" s="30">
        <f t="shared" si="3"/>
        <v>478297.66</v>
      </c>
      <c r="L18" s="30">
        <f t="shared" si="3"/>
        <v>432924.06</v>
      </c>
      <c r="M18" s="30">
        <f t="shared" si="3"/>
        <v>200341.43</v>
      </c>
      <c r="N18" s="30">
        <f t="shared" si="3"/>
        <v>129500.72</v>
      </c>
      <c r="O18" s="30">
        <f aca="true" t="shared" si="4" ref="O18:O25">SUM(B18:N18)</f>
        <v>4309328.36</v>
      </c>
    </row>
    <row r="19" spans="1:23" ht="18.75" customHeight="1">
      <c r="A19" s="26" t="s">
        <v>35</v>
      </c>
      <c r="B19" s="30">
        <f>IF(B15&lt;&gt;0,ROUND((B15-1)*B18,2),0)</f>
        <v>326138.17</v>
      </c>
      <c r="C19" s="30">
        <f aca="true" t="shared" si="5" ref="C19:N19">IF(C15&lt;&gt;0,ROUND((C15-1)*C18,2),0)</f>
        <v>272702.26</v>
      </c>
      <c r="D19" s="30">
        <f t="shared" si="5"/>
        <v>182426.2</v>
      </c>
      <c r="E19" s="30">
        <f t="shared" si="5"/>
        <v>26781.47</v>
      </c>
      <c r="F19" s="30">
        <f t="shared" si="5"/>
        <v>324907.35</v>
      </c>
      <c r="G19" s="30">
        <f t="shared" si="5"/>
        <v>448194.07</v>
      </c>
      <c r="H19" s="30">
        <f t="shared" si="5"/>
        <v>83457.61</v>
      </c>
      <c r="I19" s="30">
        <f t="shared" si="5"/>
        <v>246870.5</v>
      </c>
      <c r="J19" s="30">
        <f t="shared" si="5"/>
        <v>267285.42</v>
      </c>
      <c r="K19" s="30">
        <f t="shared" si="5"/>
        <v>287993.63</v>
      </c>
      <c r="L19" s="30">
        <f t="shared" si="5"/>
        <v>281515.54</v>
      </c>
      <c r="M19" s="30">
        <f t="shared" si="5"/>
        <v>110110.78</v>
      </c>
      <c r="N19" s="30">
        <f t="shared" si="5"/>
        <v>86642.34</v>
      </c>
      <c r="O19" s="30">
        <f t="shared" si="4"/>
        <v>2945025.3399999994</v>
      </c>
      <c r="W19" s="62"/>
    </row>
    <row r="20" spans="1:15" ht="18.75" customHeight="1">
      <c r="A20" s="26" t="s">
        <v>36</v>
      </c>
      <c r="B20" s="30">
        <v>31108.67</v>
      </c>
      <c r="C20" s="30">
        <v>27520.56</v>
      </c>
      <c r="D20" s="30">
        <v>10989.18</v>
      </c>
      <c r="E20" s="30">
        <v>4903.75</v>
      </c>
      <c r="F20" s="30">
        <v>14024.26</v>
      </c>
      <c r="G20" s="30">
        <v>21508.59</v>
      </c>
      <c r="H20" s="30">
        <v>3379.29</v>
      </c>
      <c r="I20" s="30">
        <v>13874.07</v>
      </c>
      <c r="J20" s="30">
        <v>21199.54</v>
      </c>
      <c r="K20" s="30">
        <v>35870.52</v>
      </c>
      <c r="L20" s="30">
        <v>30357.14</v>
      </c>
      <c r="M20" s="30">
        <v>10532.47</v>
      </c>
      <c r="N20" s="30">
        <v>7484.65</v>
      </c>
      <c r="O20" s="30">
        <f t="shared" si="4"/>
        <v>232752.69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-76.39</v>
      </c>
      <c r="C23" s="30">
        <v>-300.52</v>
      </c>
      <c r="D23" s="30">
        <v>-2601.68</v>
      </c>
      <c r="E23" s="30">
        <v>0</v>
      </c>
      <c r="F23" s="30">
        <v>-77.87</v>
      </c>
      <c r="G23" s="30">
        <v>-1092.39</v>
      </c>
      <c r="H23" s="30">
        <v>-1058.85</v>
      </c>
      <c r="I23" s="30">
        <v>-990.08</v>
      </c>
      <c r="J23" s="30">
        <v>-1698.18</v>
      </c>
      <c r="K23" s="30">
        <v>0</v>
      </c>
      <c r="L23" s="30">
        <v>0</v>
      </c>
      <c r="M23" s="30">
        <v>0</v>
      </c>
      <c r="N23" s="30">
        <v>-65.65</v>
      </c>
      <c r="O23" s="30">
        <f t="shared" si="4"/>
        <v>-7961.609999999999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-43530.74</v>
      </c>
      <c r="C24" s="30">
        <v>-31967.04</v>
      </c>
      <c r="D24" s="30">
        <v>-27292</v>
      </c>
      <c r="E24" s="30">
        <v>-8156.4</v>
      </c>
      <c r="F24" s="30">
        <v>-30730.5</v>
      </c>
      <c r="G24" s="30">
        <v>-38901.87</v>
      </c>
      <c r="H24" s="30">
        <v>-7190.4</v>
      </c>
      <c r="I24" s="30">
        <v>-29321.7</v>
      </c>
      <c r="J24" s="30">
        <v>-30170.92</v>
      </c>
      <c r="K24" s="30">
        <v>-36465.64</v>
      </c>
      <c r="L24" s="30">
        <v>-34231.38</v>
      </c>
      <c r="M24" s="30">
        <v>-14918.2</v>
      </c>
      <c r="N24" s="30">
        <v>-10418.1</v>
      </c>
      <c r="O24" s="30">
        <f t="shared" si="4"/>
        <v>-343294.89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36031.94</v>
      </c>
      <c r="C25" s="30">
        <v>36287.53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35783.5</v>
      </c>
      <c r="L25" s="30">
        <v>35719.52</v>
      </c>
      <c r="M25" s="30">
        <v>25701.02</v>
      </c>
      <c r="N25" s="30">
        <v>7257.13</v>
      </c>
      <c r="O25" s="30">
        <f t="shared" si="4"/>
        <v>285687.52999999997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-48444</v>
      </c>
      <c r="C27" s="30">
        <f>+C28+C30+C41+C42+C45-C46</f>
        <v>-42050.8</v>
      </c>
      <c r="D27" s="30">
        <f t="shared" si="6"/>
        <v>-34236.4</v>
      </c>
      <c r="E27" s="30">
        <f t="shared" si="6"/>
        <v>-5539.6</v>
      </c>
      <c r="F27" s="30">
        <f t="shared" si="6"/>
        <v>-22985.6</v>
      </c>
      <c r="G27" s="30">
        <f t="shared" si="6"/>
        <v>-39481.2</v>
      </c>
      <c r="H27" s="30">
        <f t="shared" si="6"/>
        <v>-8654.8</v>
      </c>
      <c r="I27" s="30">
        <f t="shared" si="6"/>
        <v>-41778</v>
      </c>
      <c r="J27" s="30">
        <f t="shared" si="6"/>
        <v>-34927.2</v>
      </c>
      <c r="K27" s="30">
        <f t="shared" si="6"/>
        <v>-31306</v>
      </c>
      <c r="L27" s="30">
        <f t="shared" si="6"/>
        <v>-26474.8</v>
      </c>
      <c r="M27" s="30">
        <f t="shared" si="6"/>
        <v>-11642.4</v>
      </c>
      <c r="N27" s="30">
        <f t="shared" si="6"/>
        <v>-11743.6</v>
      </c>
      <c r="O27" s="30">
        <f t="shared" si="6"/>
        <v>-359264.4</v>
      </c>
    </row>
    <row r="28" spans="1:15" ht="18.75" customHeight="1">
      <c r="A28" s="26" t="s">
        <v>40</v>
      </c>
      <c r="B28" s="31">
        <f>+B29</f>
        <v>-48444</v>
      </c>
      <c r="C28" s="31">
        <f>+C29</f>
        <v>-42050.8</v>
      </c>
      <c r="D28" s="31">
        <f aca="true" t="shared" si="7" ref="D28:O28">+D29</f>
        <v>-34236.4</v>
      </c>
      <c r="E28" s="31">
        <f t="shared" si="7"/>
        <v>-5539.6</v>
      </c>
      <c r="F28" s="31">
        <f t="shared" si="7"/>
        <v>-22985.6</v>
      </c>
      <c r="G28" s="31">
        <f t="shared" si="7"/>
        <v>-39481.2</v>
      </c>
      <c r="H28" s="31">
        <f t="shared" si="7"/>
        <v>-8654.8</v>
      </c>
      <c r="I28" s="31">
        <f t="shared" si="7"/>
        <v>-41778</v>
      </c>
      <c r="J28" s="31">
        <f t="shared" si="7"/>
        <v>-34927.2</v>
      </c>
      <c r="K28" s="31">
        <f t="shared" si="7"/>
        <v>-31306</v>
      </c>
      <c r="L28" s="31">
        <f t="shared" si="7"/>
        <v>-26474.8</v>
      </c>
      <c r="M28" s="31">
        <f t="shared" si="7"/>
        <v>-11642.4</v>
      </c>
      <c r="N28" s="31">
        <f t="shared" si="7"/>
        <v>-11743.6</v>
      </c>
      <c r="O28" s="31">
        <f t="shared" si="7"/>
        <v>-359264.4</v>
      </c>
    </row>
    <row r="29" spans="1:26" ht="18.75" customHeight="1">
      <c r="A29" s="27" t="s">
        <v>41</v>
      </c>
      <c r="B29" s="16">
        <f>ROUND((-B9)*$G$3,2)</f>
        <v>-48444</v>
      </c>
      <c r="C29" s="16">
        <f aca="true" t="shared" si="8" ref="C29:N29">ROUND((-C9)*$G$3,2)</f>
        <v>-42050.8</v>
      </c>
      <c r="D29" s="16">
        <f t="shared" si="8"/>
        <v>-34236.4</v>
      </c>
      <c r="E29" s="16">
        <f t="shared" si="8"/>
        <v>-5539.6</v>
      </c>
      <c r="F29" s="16">
        <f t="shared" si="8"/>
        <v>-22985.6</v>
      </c>
      <c r="G29" s="16">
        <f t="shared" si="8"/>
        <v>-39481.2</v>
      </c>
      <c r="H29" s="16">
        <f t="shared" si="8"/>
        <v>-8654.8</v>
      </c>
      <c r="I29" s="16">
        <f t="shared" si="8"/>
        <v>-41778</v>
      </c>
      <c r="J29" s="16">
        <f t="shared" si="8"/>
        <v>-34927.2</v>
      </c>
      <c r="K29" s="16">
        <f t="shared" si="8"/>
        <v>-31306</v>
      </c>
      <c r="L29" s="16">
        <f t="shared" si="8"/>
        <v>-26474.8</v>
      </c>
      <c r="M29" s="16">
        <f t="shared" si="8"/>
        <v>-11642.4</v>
      </c>
      <c r="N29" s="16">
        <f t="shared" si="8"/>
        <v>-11743.6</v>
      </c>
      <c r="O29" s="32">
        <f aca="true" t="shared" si="9" ref="O29:O46">SUM(B29:N29)</f>
        <v>-359264.4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863643.01</v>
      </c>
      <c r="C44" s="36">
        <f t="shared" si="11"/>
        <v>664381.03</v>
      </c>
      <c r="D44" s="36">
        <f t="shared" si="11"/>
        <v>529467.69</v>
      </c>
      <c r="E44" s="36">
        <f t="shared" si="11"/>
        <v>164712.19</v>
      </c>
      <c r="F44" s="36">
        <f t="shared" si="11"/>
        <v>625168.5</v>
      </c>
      <c r="G44" s="36">
        <f t="shared" si="11"/>
        <v>820106.7300000001</v>
      </c>
      <c r="H44" s="36">
        <f t="shared" si="11"/>
        <v>164053.99000000002</v>
      </c>
      <c r="I44" s="36">
        <f t="shared" si="11"/>
        <v>612061.0000000001</v>
      </c>
      <c r="J44" s="36">
        <f t="shared" si="11"/>
        <v>607855.7000000001</v>
      </c>
      <c r="K44" s="36">
        <f t="shared" si="11"/>
        <v>771497.53</v>
      </c>
      <c r="L44" s="36">
        <f t="shared" si="11"/>
        <v>721133.94</v>
      </c>
      <c r="M44" s="36">
        <f t="shared" si="11"/>
        <v>320125.0999999999</v>
      </c>
      <c r="N44" s="36">
        <f t="shared" si="11"/>
        <v>209981.34999999998</v>
      </c>
      <c r="O44" s="36">
        <f>SUM(B44:N44)</f>
        <v>7074187.76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863643</v>
      </c>
      <c r="C50" s="51">
        <f t="shared" si="12"/>
        <v>664381.03</v>
      </c>
      <c r="D50" s="51">
        <f t="shared" si="12"/>
        <v>529467.68</v>
      </c>
      <c r="E50" s="51">
        <f t="shared" si="12"/>
        <v>164712.2</v>
      </c>
      <c r="F50" s="51">
        <f t="shared" si="12"/>
        <v>625168.5</v>
      </c>
      <c r="G50" s="51">
        <f t="shared" si="12"/>
        <v>820106.72</v>
      </c>
      <c r="H50" s="51">
        <f t="shared" si="12"/>
        <v>164054</v>
      </c>
      <c r="I50" s="51">
        <f t="shared" si="12"/>
        <v>612060.99</v>
      </c>
      <c r="J50" s="51">
        <f t="shared" si="12"/>
        <v>607855.71</v>
      </c>
      <c r="K50" s="51">
        <f t="shared" si="12"/>
        <v>771497.53</v>
      </c>
      <c r="L50" s="51">
        <f t="shared" si="12"/>
        <v>721133.93</v>
      </c>
      <c r="M50" s="51">
        <f t="shared" si="12"/>
        <v>320125.1</v>
      </c>
      <c r="N50" s="51">
        <f t="shared" si="12"/>
        <v>209981.35</v>
      </c>
      <c r="O50" s="36">
        <f t="shared" si="12"/>
        <v>7074187.739999999</v>
      </c>
      <c r="Q50"/>
    </row>
    <row r="51" spans="1:18" ht="18.75" customHeight="1">
      <c r="A51" s="26" t="s">
        <v>59</v>
      </c>
      <c r="B51" s="51">
        <v>722949.12</v>
      </c>
      <c r="C51" s="51">
        <v>488514.85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1211463.97</v>
      </c>
      <c r="P51"/>
      <c r="Q51"/>
      <c r="R51" s="43"/>
    </row>
    <row r="52" spans="1:16" ht="18.75" customHeight="1">
      <c r="A52" s="26" t="s">
        <v>60</v>
      </c>
      <c r="B52" s="51">
        <v>140693.88</v>
      </c>
      <c r="C52" s="51">
        <v>175866.18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316560.06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529467.68</v>
      </c>
      <c r="E53" s="52">
        <v>0</v>
      </c>
      <c r="F53" s="52">
        <v>0</v>
      </c>
      <c r="G53" s="52">
        <v>0</v>
      </c>
      <c r="H53" s="51">
        <v>164054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693521.68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164712.2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164712.2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625168.5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625168.5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820106.72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820106.72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612060.99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612060.99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607855.71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607855.71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771497.53</v>
      </c>
      <c r="L59" s="31">
        <v>721133.93</v>
      </c>
      <c r="M59" s="52">
        <v>0</v>
      </c>
      <c r="N59" s="52">
        <v>0</v>
      </c>
      <c r="O59" s="36">
        <f t="shared" si="13"/>
        <v>1492631.46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320125.1</v>
      </c>
      <c r="N60" s="52">
        <v>0</v>
      </c>
      <c r="O60" s="36">
        <f t="shared" si="13"/>
        <v>320125.1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209981.35</v>
      </c>
      <c r="O61" s="55">
        <f t="shared" si="13"/>
        <v>209981.35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2020-07-29T21:09:50Z</dcterms:modified>
  <cp:category/>
  <cp:version/>
  <cp:contentType/>
  <cp:contentStatus/>
</cp:coreProperties>
</file>