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<sst xmlns="http://schemas.openxmlformats.org/spreadsheetml/2006/main" count="80" uniqueCount="77">
  <si>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</si>
  <si>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</si>
  <si>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</si>
  <si>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</si>
  <si>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</si>
  <si>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</si>
  <si>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</si>
  <si>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</si>
  <si>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</si>
  <si>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</si>
  <si>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</si>
  <si>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</si>
  <si>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</si>
  <si>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</si>
  <si>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</si>
  <si>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</si>
  <si>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</si>
  <si>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</si>
  <si>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</si>
  <si>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</si>
  <si>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</si>
  <si>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</si>
  <si>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</si>
  <si>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</si>
  <si>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</si>
  <si>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</si>
  <si>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</si>
  <si>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</si>
  <si>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</si>
  <si>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</si>
  <si>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</si>
  <si>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</si>
  <si>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</si>
  <si>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</si>
  <si>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</si>
  <si>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</si>
  <si>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</si>
  <si>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</si>
  <si>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</si>
  <si>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</si>
  <si>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</si>
  <si>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</si>
  <si>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</si>
  <si>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</si>
  <si>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</si>
  <si>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</si>
  <si>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</si>
  <si>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</si>
  <si>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</si>
  <si>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</si>
  <si>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</si>
  <si>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</si>
  <si>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</si>
  <si>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</si>
  <si>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</si>
  <si>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</si>
  <si>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</si>
  <si>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</si>
  <si>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</si>
  <si>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</si>
  <si>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</si>
  <si>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</si>
  <si>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</si>
  <si>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</si>
  <si>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</si>
  <si>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</si>
  <si>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</si>
  <si>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</si>
  <si>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</si>
  <si>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</si>
  <si>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</si>
  <si>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</si>
  <si>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</si>
  <si>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21/07/20 - VENCIMENTO 28/07/20</t>
  </si>
  <si>
    <t/>
  </si>
  <si>
    <t>5.3. Revisão de Remuneração pelo Transporte Coletivo(1)</t>
  </si>
  <si>
    <t>Nota:(1) Revisão do fator de transição do período de 01 a 12/07/20.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</si>
</sst>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247754</v>
      </c>
      <c r="C7" s="9">
        <f t="shared" si="0"/>
        <v>172665</v>
      </c>
      <c r="D7" s="9">
        <f t="shared" si="0"/>
        <v>192396</v>
      </c>
      <c r="E7" s="9">
        <f t="shared" si="0"/>
        <v>40886</v>
      </c>
      <c r="F7" s="9">
        <f t="shared" si="0"/>
        <v>139089</v>
      </c>
      <c r="G7" s="9">
        <f t="shared" si="0"/>
        <v>206427</v>
      </c>
      <c r="H7" s="9">
        <f t="shared" si="0"/>
        <v>36994</v>
      </c>
      <c r="I7" s="9">
        <f t="shared" si="0"/>
        <v>153524</v>
      </c>
      <c r="J7" s="9">
        <f t="shared" si="0"/>
        <v>156813</v>
      </c>
      <c r="K7" s="9">
        <f t="shared" si="0"/>
        <v>220908</v>
      </c>
      <c r="L7" s="9">
        <f t="shared" si="0"/>
        <v>175126</v>
      </c>
      <c r="M7" s="9">
        <f t="shared" si="0"/>
        <v>69394</v>
      </c>
      <c r="N7" s="9">
        <f t="shared" si="0"/>
        <v>49568</v>
      </c>
      <c r="O7" s="9">
        <f t="shared" si="0"/>
        <v>1861544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11032</v>
      </c>
      <c r="C8" s="11">
        <f t="shared" si="1"/>
        <v>9716</v>
      </c>
      <c r="D8" s="11">
        <f t="shared" si="1"/>
        <v>7908</v>
      </c>
      <c r="E8" s="11">
        <f t="shared" si="1"/>
        <v>1420</v>
      </c>
      <c r="F8" s="11">
        <f t="shared" si="1"/>
        <v>5335</v>
      </c>
      <c r="G8" s="11">
        <f t="shared" si="1"/>
        <v>8569</v>
      </c>
      <c r="H8" s="11">
        <f t="shared" si="1"/>
        <v>2004</v>
      </c>
      <c r="I8" s="11">
        <f t="shared" si="1"/>
        <v>8685</v>
      </c>
      <c r="J8" s="11">
        <f t="shared" si="1"/>
        <v>8076</v>
      </c>
      <c r="K8" s="11">
        <f t="shared" si="1"/>
        <v>7511</v>
      </c>
      <c r="L8" s="11">
        <f t="shared" si="1"/>
        <v>6425</v>
      </c>
      <c r="M8" s="11">
        <f t="shared" si="1"/>
        <v>2822</v>
      </c>
      <c r="N8" s="11">
        <f t="shared" si="1"/>
        <v>2723</v>
      </c>
      <c r="O8" s="11">
        <f t="shared" si="1"/>
        <v>82226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11032</v>
      </c>
      <c r="C9" s="11">
        <v>9716</v>
      </c>
      <c r="D9" s="11">
        <v>7908</v>
      </c>
      <c r="E9" s="11">
        <v>1420</v>
      </c>
      <c r="F9" s="11">
        <v>5335</v>
      </c>
      <c r="G9" s="11">
        <v>8569</v>
      </c>
      <c r="H9" s="11">
        <v>1987</v>
      </c>
      <c r="I9" s="11">
        <v>8685</v>
      </c>
      <c r="J9" s="11">
        <v>8076</v>
      </c>
      <c r="K9" s="11">
        <v>7509</v>
      </c>
      <c r="L9" s="11">
        <v>6425</v>
      </c>
      <c r="M9" s="11">
        <v>2822</v>
      </c>
      <c r="N9" s="11">
        <v>2723</v>
      </c>
      <c r="O9" s="11">
        <f>SUM(B9:N9)</f>
        <v>82207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17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236722</v>
      </c>
      <c r="C11" s="13">
        <v>162949</v>
      </c>
      <c r="D11" s="13">
        <v>184488</v>
      </c>
      <c r="E11" s="13">
        <v>39466</v>
      </c>
      <c r="F11" s="13">
        <v>133754</v>
      </c>
      <c r="G11" s="13">
        <v>197858</v>
      </c>
      <c r="H11" s="13">
        <v>34990</v>
      </c>
      <c r="I11" s="13">
        <v>144839</v>
      </c>
      <c r="J11" s="13">
        <v>148737</v>
      </c>
      <c r="K11" s="13">
        <v>213397</v>
      </c>
      <c r="L11" s="13">
        <v>168701</v>
      </c>
      <c r="M11" s="13">
        <v>66572</v>
      </c>
      <c r="N11" s="13">
        <v>46845</v>
      </c>
      <c r="O11" s="11">
        <f>SUM(B11:N11)</f>
        <v>1779318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1.592030293575517</v>
      </c>
      <c r="C15" s="19">
        <v>1.682611513865618</v>
      </c>
      <c r="D15" s="19">
        <v>1.465143524127021</v>
      </c>
      <c r="E15" s="19">
        <v>1.190199210741022</v>
      </c>
      <c r="F15" s="19">
        <v>1.978269778319565</v>
      </c>
      <c r="G15" s="19">
        <v>2.138478245724303</v>
      </c>
      <c r="H15" s="19">
        <v>1.915157694225904</v>
      </c>
      <c r="I15" s="19">
        <v>1.788626499451049</v>
      </c>
      <c r="J15" s="19">
        <v>1.752945221759607</v>
      </c>
      <c r="K15" s="19">
        <v>1.593554323089678</v>
      </c>
      <c r="L15" s="19">
        <v>1.645899013830295</v>
      </c>
      <c r="M15" s="19">
        <v>1.559150489364694</v>
      </c>
      <c r="N15" s="19">
        <v>1.670322468111544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907441.8199999998</v>
      </c>
      <c r="C17" s="24">
        <f aca="true" t="shared" si="2" ref="C17:N17">C18+C19+C20+C21+C22+C23+C24+C25</f>
        <v>698602.97</v>
      </c>
      <c r="D17" s="24">
        <f t="shared" si="2"/>
        <v>564056.35</v>
      </c>
      <c r="E17" s="24">
        <f t="shared" si="2"/>
        <v>172160.81</v>
      </c>
      <c r="F17" s="24">
        <f t="shared" si="2"/>
        <v>643999</v>
      </c>
      <c r="G17" s="24">
        <f t="shared" si="2"/>
        <v>847699.11</v>
      </c>
      <c r="H17" s="24">
        <f t="shared" si="2"/>
        <v>178471.64</v>
      </c>
      <c r="I17" s="24">
        <f t="shared" si="2"/>
        <v>648442.1900000001</v>
      </c>
      <c r="J17" s="24">
        <f t="shared" si="2"/>
        <v>644586.6700000002</v>
      </c>
      <c r="K17" s="24">
        <f t="shared" si="2"/>
        <v>803353.56</v>
      </c>
      <c r="L17" s="24">
        <f t="shared" si="2"/>
        <v>747189.51</v>
      </c>
      <c r="M17" s="24">
        <f t="shared" si="2"/>
        <v>339238.7</v>
      </c>
      <c r="N17" s="24">
        <f t="shared" si="2"/>
        <v>218621.25</v>
      </c>
      <c r="O17" s="24">
        <f>O18+O19+O20+O21+O22+O23+O24+O25</f>
        <v>7413863.58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553531.99</v>
      </c>
      <c r="C18" s="30">
        <f t="shared" si="3"/>
        <v>398424.49</v>
      </c>
      <c r="D18" s="30">
        <f t="shared" si="3"/>
        <v>389255.59</v>
      </c>
      <c r="E18" s="30">
        <f t="shared" si="3"/>
        <v>141510.53</v>
      </c>
      <c r="F18" s="30">
        <f t="shared" si="3"/>
        <v>326052.43</v>
      </c>
      <c r="G18" s="30">
        <f t="shared" si="3"/>
        <v>397805.47</v>
      </c>
      <c r="H18" s="30">
        <f t="shared" si="3"/>
        <v>95588.8</v>
      </c>
      <c r="I18" s="30">
        <f t="shared" si="3"/>
        <v>351447.14</v>
      </c>
      <c r="J18" s="30">
        <f t="shared" si="3"/>
        <v>361312.83</v>
      </c>
      <c r="K18" s="30">
        <f t="shared" si="3"/>
        <v>481446.9</v>
      </c>
      <c r="L18" s="30">
        <f t="shared" si="3"/>
        <v>434382.53</v>
      </c>
      <c r="M18" s="30">
        <f t="shared" si="3"/>
        <v>198848.51</v>
      </c>
      <c r="N18" s="30">
        <f t="shared" si="3"/>
        <v>128361.29</v>
      </c>
      <c r="O18" s="30">
        <f aca="true" t="shared" si="4" ref="O18:O25">SUM(B18:N18)</f>
        <v>4257968.5</v>
      </c>
    </row>
    <row r="19" spans="1:23" ht="18.75" customHeight="1">
      <c r="A19" s="26" t="s">
        <v>35</v>
      </c>
      <c r="B19" s="30">
        <f>IF(B15&lt;&gt;0,ROUND((B15-1)*B18,2),0)</f>
        <v>327707.71</v>
      </c>
      <c r="C19" s="30">
        <f aca="true" t="shared" si="5" ref="C19:N19">IF(C15&lt;&gt;0,ROUND((C15-1)*C18,2),0)</f>
        <v>271969.14</v>
      </c>
      <c r="D19" s="30">
        <f t="shared" si="5"/>
        <v>181059.72</v>
      </c>
      <c r="E19" s="30">
        <f t="shared" si="5"/>
        <v>26915.19</v>
      </c>
      <c r="F19" s="30">
        <f t="shared" si="5"/>
        <v>318967.24</v>
      </c>
      <c r="G19" s="30">
        <f t="shared" si="5"/>
        <v>452892.87</v>
      </c>
      <c r="H19" s="30">
        <f t="shared" si="5"/>
        <v>87478.83</v>
      </c>
      <c r="I19" s="30">
        <f t="shared" si="5"/>
        <v>277160.53</v>
      </c>
      <c r="J19" s="30">
        <f t="shared" si="5"/>
        <v>272048.77</v>
      </c>
      <c r="K19" s="30">
        <f t="shared" si="5"/>
        <v>285764.89</v>
      </c>
      <c r="L19" s="30">
        <f t="shared" si="5"/>
        <v>280567.25</v>
      </c>
      <c r="M19" s="30">
        <f t="shared" si="5"/>
        <v>111186.24</v>
      </c>
      <c r="N19" s="30">
        <f t="shared" si="5"/>
        <v>86043.46</v>
      </c>
      <c r="O19" s="30">
        <f t="shared" si="4"/>
        <v>2979761.8400000003</v>
      </c>
      <c r="W19" s="62"/>
    </row>
    <row r="20" spans="1:15" ht="18.75" customHeight="1">
      <c r="A20" s="26" t="s">
        <v>36</v>
      </c>
      <c r="B20" s="30">
        <v>30934.22</v>
      </c>
      <c r="C20" s="30">
        <v>23359.11</v>
      </c>
      <c r="D20" s="30">
        <v>10809.96</v>
      </c>
      <c r="E20" s="30">
        <v>5007.34</v>
      </c>
      <c r="F20" s="30">
        <v>13922.8</v>
      </c>
      <c r="G20" s="30">
        <v>19761.58</v>
      </c>
      <c r="H20" s="30">
        <v>3614.35</v>
      </c>
      <c r="I20" s="30">
        <v>13487.97</v>
      </c>
      <c r="J20" s="30">
        <v>21005.74</v>
      </c>
      <c r="K20" s="30">
        <v>35500.05</v>
      </c>
      <c r="L20" s="30">
        <v>29427.73</v>
      </c>
      <c r="M20" s="30">
        <v>18421.67</v>
      </c>
      <c r="N20" s="30">
        <v>6117.26</v>
      </c>
      <c r="O20" s="30">
        <f t="shared" si="4"/>
        <v>231369.78000000003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-305.56</v>
      </c>
      <c r="C23" s="30">
        <v>-375.65</v>
      </c>
      <c r="D23" s="30">
        <v>-2525.16</v>
      </c>
      <c r="E23" s="30">
        <v>0</v>
      </c>
      <c r="F23" s="30">
        <v>-311.48</v>
      </c>
      <c r="G23" s="30">
        <v>-1260.45</v>
      </c>
      <c r="H23" s="30">
        <v>-814.5</v>
      </c>
      <c r="I23" s="30">
        <v>-761.6</v>
      </c>
      <c r="J23" s="30">
        <v>-1466.61</v>
      </c>
      <c r="K23" s="30">
        <v>0</v>
      </c>
      <c r="L23" s="30">
        <v>0</v>
      </c>
      <c r="M23" s="30">
        <v>-68.35</v>
      </c>
      <c r="N23" s="30">
        <v>-131.3</v>
      </c>
      <c r="O23" s="30">
        <f t="shared" si="4"/>
        <v>-8020.660000000001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-43326.05</v>
      </c>
      <c r="C24" s="30">
        <v>-31898.88</v>
      </c>
      <c r="D24" s="30">
        <v>-27360.23</v>
      </c>
      <c r="E24" s="30">
        <v>-8156.4</v>
      </c>
      <c r="F24" s="30">
        <v>-30525.63</v>
      </c>
      <c r="G24" s="30">
        <v>-38764.65</v>
      </c>
      <c r="H24" s="30">
        <v>-7395.84</v>
      </c>
      <c r="I24" s="30">
        <v>-29526.27</v>
      </c>
      <c r="J24" s="30">
        <v>-30375.7</v>
      </c>
      <c r="K24" s="30">
        <v>-36465.64</v>
      </c>
      <c r="L24" s="30">
        <v>-34231.38</v>
      </c>
      <c r="M24" s="30">
        <v>-14850.39</v>
      </c>
      <c r="N24" s="30">
        <v>-10350.45</v>
      </c>
      <c r="O24" s="30">
        <f t="shared" si="4"/>
        <v>-343227.51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36251.79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284096.89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-871190.02</v>
      </c>
      <c r="C27" s="30">
        <f>+C28+C30+C41+C42+C45-C46</f>
        <v>-664125.93</v>
      </c>
      <c r="D27" s="30">
        <f t="shared" si="6"/>
        <v>-551239.8699999999</v>
      </c>
      <c r="E27" s="30">
        <f t="shared" si="6"/>
        <v>-165276.67</v>
      </c>
      <c r="F27" s="30">
        <f t="shared" si="6"/>
        <v>-629429.23</v>
      </c>
      <c r="G27" s="30">
        <f t="shared" si="6"/>
        <v>-831758.69</v>
      </c>
      <c r="H27" s="30">
        <f t="shared" si="6"/>
        <v>-178364.62</v>
      </c>
      <c r="I27" s="30">
        <f t="shared" si="6"/>
        <v>-611807.76</v>
      </c>
      <c r="J27" s="30">
        <f t="shared" si="6"/>
        <v>-622525.03</v>
      </c>
      <c r="K27" s="30">
        <f t="shared" si="6"/>
        <v>-767570.0499999999</v>
      </c>
      <c r="L27" s="30">
        <f t="shared" si="6"/>
        <v>-711469.99</v>
      </c>
      <c r="M27" s="30">
        <f t="shared" si="6"/>
        <v>-313537.68</v>
      </c>
      <c r="N27" s="30">
        <f t="shared" si="6"/>
        <v>-211364.12000000002</v>
      </c>
      <c r="O27" s="30">
        <f t="shared" si="6"/>
        <v>-7129659.66</v>
      </c>
    </row>
    <row r="28" spans="1:15" ht="18.75" customHeight="1">
      <c r="A28" s="26" t="s">
        <v>40</v>
      </c>
      <c r="B28" s="31">
        <f>+B29</f>
        <v>-48540.8</v>
      </c>
      <c r="C28" s="31">
        <f>+C29</f>
        <v>-42750.4</v>
      </c>
      <c r="D28" s="31">
        <f aca="true" t="shared" si="7" ref="D28:O28">+D29</f>
        <v>-34795.2</v>
      </c>
      <c r="E28" s="31">
        <f t="shared" si="7"/>
        <v>-6248</v>
      </c>
      <c r="F28" s="31">
        <f t="shared" si="7"/>
        <v>-23474</v>
      </c>
      <c r="G28" s="31">
        <f t="shared" si="7"/>
        <v>-37703.6</v>
      </c>
      <c r="H28" s="31">
        <f t="shared" si="7"/>
        <v>-8742.8</v>
      </c>
      <c r="I28" s="31">
        <f t="shared" si="7"/>
        <v>-38214</v>
      </c>
      <c r="J28" s="31">
        <f t="shared" si="7"/>
        <v>-35534.4</v>
      </c>
      <c r="K28" s="31">
        <f t="shared" si="7"/>
        <v>-33039.6</v>
      </c>
      <c r="L28" s="31">
        <f t="shared" si="7"/>
        <v>-28270</v>
      </c>
      <c r="M28" s="31">
        <f t="shared" si="7"/>
        <v>-12416.8</v>
      </c>
      <c r="N28" s="31">
        <f t="shared" si="7"/>
        <v>-11981.2</v>
      </c>
      <c r="O28" s="31">
        <f t="shared" si="7"/>
        <v>-361710.8</v>
      </c>
    </row>
    <row r="29" spans="1:26" ht="18.75" customHeight="1">
      <c r="A29" s="27" t="s">
        <v>41</v>
      </c>
      <c r="B29" s="16">
        <f>ROUND((-B9)*$G$3,2)</f>
        <v>-48540.8</v>
      </c>
      <c r="C29" s="16">
        <f aca="true" t="shared" si="8" ref="C29:N29">ROUND((-C9)*$G$3,2)</f>
        <v>-42750.4</v>
      </c>
      <c r="D29" s="16">
        <f t="shared" si="8"/>
        <v>-34795.2</v>
      </c>
      <c r="E29" s="16">
        <f t="shared" si="8"/>
        <v>-6248</v>
      </c>
      <c r="F29" s="16">
        <f t="shared" si="8"/>
        <v>-23474</v>
      </c>
      <c r="G29" s="16">
        <f t="shared" si="8"/>
        <v>-37703.6</v>
      </c>
      <c r="H29" s="16">
        <f t="shared" si="8"/>
        <v>-8742.8</v>
      </c>
      <c r="I29" s="16">
        <f t="shared" si="8"/>
        <v>-38214</v>
      </c>
      <c r="J29" s="16">
        <f t="shared" si="8"/>
        <v>-35534.4</v>
      </c>
      <c r="K29" s="16">
        <f t="shared" si="8"/>
        <v>-33039.6</v>
      </c>
      <c r="L29" s="16">
        <f t="shared" si="8"/>
        <v>-28270</v>
      </c>
      <c r="M29" s="16">
        <f t="shared" si="8"/>
        <v>-12416.8</v>
      </c>
      <c r="N29" s="16">
        <f t="shared" si="8"/>
        <v>-11981.2</v>
      </c>
      <c r="O29" s="32">
        <f aca="true" t="shared" si="9" ref="O29:O46">SUM(B29:N29)</f>
        <v>-361710.8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-887088.99</v>
      </c>
      <c r="C41" s="35">
        <v>-661059.93</v>
      </c>
      <c r="D41" s="35">
        <v>-574455.1</v>
      </c>
      <c r="E41" s="35">
        <v>-168034.82</v>
      </c>
      <c r="F41" s="35">
        <v>-645944.19</v>
      </c>
      <c r="G41" s="35">
        <v>-846124.22</v>
      </c>
      <c r="H41" s="35">
        <v>-169621.82</v>
      </c>
      <c r="I41" s="35">
        <v>-647928.77</v>
      </c>
      <c r="J41" s="35">
        <v>-636072.29</v>
      </c>
      <c r="K41" s="35">
        <v>-777313.36</v>
      </c>
      <c r="L41" s="35">
        <v>-731499.72</v>
      </c>
      <c r="M41" s="35">
        <v>-310694.38</v>
      </c>
      <c r="N41" s="35">
        <v>-211028.23</v>
      </c>
      <c r="O41" s="33">
        <f t="shared" si="9"/>
        <v>-7266865.82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36251.799999999814</v>
      </c>
      <c r="C44" s="36">
        <f t="shared" si="11"/>
        <v>34477.03999999992</v>
      </c>
      <c r="D44" s="36">
        <f t="shared" si="11"/>
        <v>12816.480000000098</v>
      </c>
      <c r="E44" s="36">
        <f t="shared" si="11"/>
        <v>6884.139999999985</v>
      </c>
      <c r="F44" s="36">
        <f t="shared" si="11"/>
        <v>14569.770000000019</v>
      </c>
      <c r="G44" s="36">
        <f t="shared" si="11"/>
        <v>15940.420000000042</v>
      </c>
      <c r="H44" s="36">
        <f t="shared" si="11"/>
        <v>107.02000000001863</v>
      </c>
      <c r="I44" s="36">
        <f t="shared" si="11"/>
        <v>36634.43000000005</v>
      </c>
      <c r="J44" s="36">
        <f t="shared" si="11"/>
        <v>22061.64000000013</v>
      </c>
      <c r="K44" s="36">
        <f t="shared" si="11"/>
        <v>35783.510000000126</v>
      </c>
      <c r="L44" s="36">
        <f t="shared" si="11"/>
        <v>35719.52000000002</v>
      </c>
      <c r="M44" s="36">
        <f t="shared" si="11"/>
        <v>25701.02000000002</v>
      </c>
      <c r="N44" s="36">
        <f t="shared" si="11"/>
        <v>7257.129999999976</v>
      </c>
      <c r="O44" s="36">
        <f>SUM(B44:N44)</f>
        <v>284203.9200000003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-64439.77</v>
      </c>
      <c r="C46" s="33">
        <v>-39684.4</v>
      </c>
      <c r="D46" s="33">
        <v>-58010.43</v>
      </c>
      <c r="E46" s="33">
        <v>-9006.15</v>
      </c>
      <c r="F46" s="33">
        <v>-39988.96</v>
      </c>
      <c r="G46" s="33">
        <v>-52069.13</v>
      </c>
      <c r="H46" s="33">
        <v>0</v>
      </c>
      <c r="I46" s="33">
        <v>-74335.01</v>
      </c>
      <c r="J46" s="33">
        <v>-49081.66</v>
      </c>
      <c r="K46" s="33">
        <v>-42782.91</v>
      </c>
      <c r="L46" s="33">
        <v>-48299.73</v>
      </c>
      <c r="M46" s="33">
        <v>-9573.5</v>
      </c>
      <c r="N46" s="33">
        <v>-11645.31</v>
      </c>
      <c r="O46" s="16">
        <f t="shared" si="9"/>
        <v>-498916.96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36251.79</v>
      </c>
      <c r="C50" s="51">
        <f t="shared" si="12"/>
        <v>34477.04</v>
      </c>
      <c r="D50" s="51">
        <f t="shared" si="12"/>
        <v>12816.47</v>
      </c>
      <c r="E50" s="51">
        <f t="shared" si="12"/>
        <v>6884.15</v>
      </c>
      <c r="F50" s="51">
        <f t="shared" si="12"/>
        <v>14569.78</v>
      </c>
      <c r="G50" s="51">
        <f t="shared" si="12"/>
        <v>15940.43</v>
      </c>
      <c r="H50" s="51">
        <f t="shared" si="12"/>
        <v>107.01</v>
      </c>
      <c r="I50" s="51">
        <f t="shared" si="12"/>
        <v>36634.42</v>
      </c>
      <c r="J50" s="51">
        <f t="shared" si="12"/>
        <v>22061.64</v>
      </c>
      <c r="K50" s="51">
        <f t="shared" si="12"/>
        <v>35783.5</v>
      </c>
      <c r="L50" s="51">
        <f t="shared" si="12"/>
        <v>35719.52</v>
      </c>
      <c r="M50" s="51">
        <f t="shared" si="12"/>
        <v>25701.02</v>
      </c>
      <c r="N50" s="51">
        <f t="shared" si="12"/>
        <v>7257.13</v>
      </c>
      <c r="O50" s="36">
        <f t="shared" si="12"/>
        <v>284203.89999999997</v>
      </c>
      <c r="Q50" s="43"/>
    </row>
    <row r="51" spans="1:18" ht="18.75" customHeight="1">
      <c r="A51" s="26" t="s">
        <v>57</v>
      </c>
      <c r="B51" s="51">
        <v>36251.79</v>
      </c>
      <c r="C51" s="51">
        <v>34477.04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70728.83</v>
      </c>
      <c r="P51"/>
      <c r="Q51"/>
      <c r="R51" s="43"/>
    </row>
    <row r="52" spans="1:17" ht="18.75" customHeight="1">
      <c r="A52" s="26" t="s">
        <v>58</v>
      </c>
      <c r="B52" s="51">
        <v>0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0</v>
      </c>
      <c r="P52"/>
      <c r="Q52" s="68" t="s">
        <v>74</v>
      </c>
    </row>
    <row r="53" spans="1:17" ht="18.75" customHeight="1">
      <c r="A53" s="26" t="s">
        <v>59</v>
      </c>
      <c r="B53" s="52">
        <v>0</v>
      </c>
      <c r="C53" s="52">
        <v>0</v>
      </c>
      <c r="D53" s="31">
        <v>12816.47</v>
      </c>
      <c r="E53" s="52">
        <v>0</v>
      </c>
      <c r="F53" s="52">
        <v>0</v>
      </c>
      <c r="G53" s="52">
        <v>0</v>
      </c>
      <c r="H53" s="51">
        <v>107.01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12923.48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6884.15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6884.15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14569.78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14569.78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15940.43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15940.43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36634.42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36634.42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22061.64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22061.64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35783.5</v>
      </c>
      <c r="L59" s="31">
        <v>35719.52</v>
      </c>
      <c r="M59" s="52">
        <v>0</v>
      </c>
      <c r="N59" s="52">
        <v>0</v>
      </c>
      <c r="O59" s="36">
        <f t="shared" si="13"/>
        <v>71503.01999999999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25701.02</v>
      </c>
      <c r="N60" s="52">
        <v>0</v>
      </c>
      <c r="O60" s="36">
        <f t="shared" si="13"/>
        <v>25701.02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7257.13</v>
      </c>
      <c r="O61" s="55">
        <f t="shared" si="13"/>
        <v>7257.13</v>
      </c>
      <c r="P61"/>
      <c r="S61"/>
      <c r="Z61"/>
    </row>
    <row r="62" spans="1:12" ht="21" customHeight="1">
      <c r="A62" s="56" t="s">
        <v>76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2020-07-27T21:42:05Z</dcterms:modified>
  <cp:category/>
  <cp:version/>
  <cp:contentType/>
  <cp:contentStatus/>
</cp:coreProperties>
</file>