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<sst xmlns="http://schemas.openxmlformats.org/spreadsheetml/2006/main" count="79" uniqueCount="76">
  <si>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</si>
  <si>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</si>
  <si>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</si>
  <si>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</si>
  <si>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</si>
  <si>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</si>
  <si>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</si>
  <si>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</si>
  <si>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</si>
  <si>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</si>
  <si>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</si>
  <si>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</si>
  <si>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</si>
  <si>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</si>
  <si>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</si>
  <si>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</si>
  <si>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</si>
  <si>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</si>
  <si>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</si>
  <si>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</si>
  <si>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</si>
  <si>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</si>
  <si>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</si>
  <si>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</si>
  <si>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</si>
  <si>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</si>
  <si>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</si>
  <si>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</si>
  <si>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</si>
  <si>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</si>
  <si>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</si>
  <si>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</si>
  <si>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</si>
  <si>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</si>
  <si>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</si>
  <si>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</si>
  <si>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</si>
  <si>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</si>
  <si>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</si>
  <si>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</si>
  <si>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</si>
  <si>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</si>
  <si>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</si>
  <si>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</si>
  <si>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</si>
  <si>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</si>
  <si>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</si>
  <si>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</si>
  <si>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</si>
  <si>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</si>
  <si>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</si>
  <si>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</si>
  <si>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</si>
  <si>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</si>
  <si>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</si>
  <si>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</si>
  <si>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</si>
  <si>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</si>
  <si>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</si>
  <si>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</si>
  <si>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</si>
  <si>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</si>
  <si>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</si>
  <si>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</si>
  <si>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</si>
  <si>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</si>
  <si>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</si>
  <si>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</si>
  <si>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</si>
  <si>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</si>
  <si>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</si>
  <si>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</si>
  <si>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</si>
  <si>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</si>
  <si>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</si>
  <si>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16/07/20 - VENCIMENTO 23/07/20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</si>
</sst>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241454</v>
      </c>
      <c r="C7" s="9">
        <f t="shared" si="0"/>
        <v>167315</v>
      </c>
      <c r="D7" s="9">
        <f t="shared" si="0"/>
        <v>184593</v>
      </c>
      <c r="E7" s="9">
        <f t="shared" si="0"/>
        <v>39061</v>
      </c>
      <c r="F7" s="9">
        <f t="shared" si="0"/>
        <v>136528</v>
      </c>
      <c r="G7" s="9">
        <f t="shared" si="0"/>
        <v>201480</v>
      </c>
      <c r="H7" s="9">
        <f t="shared" si="0"/>
        <v>34442</v>
      </c>
      <c r="I7" s="9">
        <f t="shared" si="0"/>
        <v>169714</v>
      </c>
      <c r="J7" s="9">
        <f t="shared" si="0"/>
        <v>150653</v>
      </c>
      <c r="K7" s="9">
        <f t="shared" si="0"/>
        <v>213586</v>
      </c>
      <c r="L7" s="9">
        <f t="shared" si="0"/>
        <v>168655</v>
      </c>
      <c r="M7" s="9">
        <f t="shared" si="0"/>
        <v>68178</v>
      </c>
      <c r="N7" s="9">
        <f t="shared" si="0"/>
        <v>48587</v>
      </c>
      <c r="O7" s="9">
        <f t="shared" si="0"/>
        <v>1824246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10351</v>
      </c>
      <c r="C8" s="11">
        <f t="shared" si="1"/>
        <v>9094</v>
      </c>
      <c r="D8" s="11">
        <f t="shared" si="1"/>
        <v>7112</v>
      </c>
      <c r="E8" s="11">
        <f t="shared" si="1"/>
        <v>1251</v>
      </c>
      <c r="F8" s="11">
        <f t="shared" si="1"/>
        <v>5037</v>
      </c>
      <c r="G8" s="11">
        <f t="shared" si="1"/>
        <v>8258</v>
      </c>
      <c r="H8" s="11">
        <f t="shared" si="1"/>
        <v>1831</v>
      </c>
      <c r="I8" s="11">
        <f t="shared" si="1"/>
        <v>9242</v>
      </c>
      <c r="J8" s="11">
        <f t="shared" si="1"/>
        <v>7502</v>
      </c>
      <c r="K8" s="11">
        <f t="shared" si="1"/>
        <v>6687</v>
      </c>
      <c r="L8" s="11">
        <f t="shared" si="1"/>
        <v>5701</v>
      </c>
      <c r="M8" s="11">
        <f t="shared" si="1"/>
        <v>2621</v>
      </c>
      <c r="N8" s="11">
        <f t="shared" si="1"/>
        <v>2600</v>
      </c>
      <c r="O8" s="11">
        <f t="shared" si="1"/>
        <v>77287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10351</v>
      </c>
      <c r="C9" s="11">
        <v>9094</v>
      </c>
      <c r="D9" s="11">
        <v>7112</v>
      </c>
      <c r="E9" s="11">
        <v>1251</v>
      </c>
      <c r="F9" s="11">
        <v>5037</v>
      </c>
      <c r="G9" s="11">
        <v>8258</v>
      </c>
      <c r="H9" s="11">
        <v>1822</v>
      </c>
      <c r="I9" s="11">
        <v>9241</v>
      </c>
      <c r="J9" s="11">
        <v>7502</v>
      </c>
      <c r="K9" s="11">
        <v>6678</v>
      </c>
      <c r="L9" s="11">
        <v>5701</v>
      </c>
      <c r="M9" s="11">
        <v>2618</v>
      </c>
      <c r="N9" s="11">
        <v>2600</v>
      </c>
      <c r="O9" s="11">
        <f>SUM(B9:N9)</f>
        <v>77265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1</v>
      </c>
      <c r="J10" s="13">
        <v>0</v>
      </c>
      <c r="K10" s="13">
        <v>9</v>
      </c>
      <c r="L10" s="13">
        <v>0</v>
      </c>
      <c r="M10" s="13">
        <v>3</v>
      </c>
      <c r="N10" s="13">
        <v>0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231103</v>
      </c>
      <c r="C11" s="13">
        <v>158221</v>
      </c>
      <c r="D11" s="13">
        <v>177481</v>
      </c>
      <c r="E11" s="13">
        <v>37810</v>
      </c>
      <c r="F11" s="13">
        <v>131491</v>
      </c>
      <c r="G11" s="13">
        <v>193222</v>
      </c>
      <c r="H11" s="13">
        <v>32611</v>
      </c>
      <c r="I11" s="13">
        <v>160472</v>
      </c>
      <c r="J11" s="13">
        <v>143151</v>
      </c>
      <c r="K11" s="13">
        <v>206899</v>
      </c>
      <c r="L11" s="13">
        <v>162954</v>
      </c>
      <c r="M11" s="13">
        <v>65557</v>
      </c>
      <c r="N11" s="13">
        <v>45987</v>
      </c>
      <c r="O11" s="11">
        <f>SUM(B11:N11)</f>
        <v>1746959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1.62447147218314</v>
      </c>
      <c r="C15" s="19">
        <v>1.726705548959401</v>
      </c>
      <c r="D15" s="19">
        <v>1.453718896433569</v>
      </c>
      <c r="E15" s="19">
        <v>1.232858795109736</v>
      </c>
      <c r="F15" s="19">
        <v>2.027191086777596</v>
      </c>
      <c r="G15" s="19">
        <v>2.220638435417375</v>
      </c>
      <c r="H15" s="19">
        <v>2.0068560441878</v>
      </c>
      <c r="I15" s="19">
        <v>1.673242982499295</v>
      </c>
      <c r="J15" s="19">
        <v>1.833233295167665</v>
      </c>
      <c r="K15" s="19">
        <v>1.634179703720209</v>
      </c>
      <c r="L15" s="19">
        <v>1.686938378536679</v>
      </c>
      <c r="M15" s="19">
        <v>1.566611899972299</v>
      </c>
      <c r="N15" s="19">
        <v>1.718189384664451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902650.14</v>
      </c>
      <c r="C17" s="24">
        <f aca="true" t="shared" si="2" ref="C17:N17">C18+C19+C20+C21+C22+C23+C24+C25</f>
        <v>696707.11</v>
      </c>
      <c r="D17" s="24">
        <f t="shared" si="2"/>
        <v>536190.0700000001</v>
      </c>
      <c r="E17" s="24">
        <f t="shared" si="2"/>
        <v>170442.97999999998</v>
      </c>
      <c r="F17" s="24">
        <f t="shared" si="2"/>
        <v>648037.77</v>
      </c>
      <c r="G17" s="24">
        <f t="shared" si="2"/>
        <v>860995.49</v>
      </c>
      <c r="H17" s="24">
        <f t="shared" si="2"/>
        <v>173780.62000000002</v>
      </c>
      <c r="I17" s="24">
        <f t="shared" si="2"/>
        <v>670453.6900000001</v>
      </c>
      <c r="J17" s="24">
        <f t="shared" si="2"/>
        <v>648052.6</v>
      </c>
      <c r="K17" s="24">
        <f t="shared" si="2"/>
        <v>791348.9599999998</v>
      </c>
      <c r="L17" s="24">
        <f t="shared" si="2"/>
        <v>736923.42</v>
      </c>
      <c r="M17" s="24">
        <f t="shared" si="2"/>
        <v>327100.06000000006</v>
      </c>
      <c r="N17" s="24">
        <f t="shared" si="2"/>
        <v>220432.62</v>
      </c>
      <c r="O17" s="24">
        <f>O18+O19+O20+O21+O22+O23+O24+O25</f>
        <v>7383115.53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539456.53</v>
      </c>
      <c r="C18" s="30">
        <f t="shared" si="3"/>
        <v>386079.36</v>
      </c>
      <c r="D18" s="30">
        <f t="shared" si="3"/>
        <v>373468.56</v>
      </c>
      <c r="E18" s="30">
        <f t="shared" si="3"/>
        <v>135194.03</v>
      </c>
      <c r="F18" s="30">
        <f t="shared" si="3"/>
        <v>320048.94</v>
      </c>
      <c r="G18" s="30">
        <f t="shared" si="3"/>
        <v>388272.11</v>
      </c>
      <c r="H18" s="30">
        <f t="shared" si="3"/>
        <v>88994.68</v>
      </c>
      <c r="I18" s="30">
        <f t="shared" si="3"/>
        <v>388509.29</v>
      </c>
      <c r="J18" s="30">
        <f t="shared" si="3"/>
        <v>347119.58</v>
      </c>
      <c r="K18" s="30">
        <f t="shared" si="3"/>
        <v>465489.33</v>
      </c>
      <c r="L18" s="30">
        <f t="shared" si="3"/>
        <v>418331.86</v>
      </c>
      <c r="M18" s="30">
        <f t="shared" si="3"/>
        <v>195364.06</v>
      </c>
      <c r="N18" s="30">
        <f t="shared" si="3"/>
        <v>125820.9</v>
      </c>
      <c r="O18" s="30">
        <f aca="true" t="shared" si="4" ref="O18:O25">SUM(B18:N18)</f>
        <v>4172149.23</v>
      </c>
    </row>
    <row r="19" spans="1:23" ht="18.75" customHeight="1">
      <c r="A19" s="26" t="s">
        <v>35</v>
      </c>
      <c r="B19" s="30">
        <f>IF(B15&lt;&gt;0,ROUND((B15-1)*B18,2),0)</f>
        <v>336875.21</v>
      </c>
      <c r="C19" s="30">
        <f aca="true" t="shared" si="5" ref="C19:N19">IF(C15&lt;&gt;0,ROUND((C15-1)*C18,2),0)</f>
        <v>280566.01</v>
      </c>
      <c r="D19" s="30">
        <f t="shared" si="5"/>
        <v>169449.74</v>
      </c>
      <c r="E19" s="30">
        <f t="shared" si="5"/>
        <v>31481.12</v>
      </c>
      <c r="F19" s="30">
        <f t="shared" si="5"/>
        <v>328751.42</v>
      </c>
      <c r="G19" s="30">
        <f t="shared" si="5"/>
        <v>473939.86</v>
      </c>
      <c r="H19" s="30">
        <f t="shared" si="5"/>
        <v>89604.83</v>
      </c>
      <c r="I19" s="30">
        <f t="shared" si="5"/>
        <v>261561.15</v>
      </c>
      <c r="J19" s="30">
        <f t="shared" si="5"/>
        <v>289231.59</v>
      </c>
      <c r="K19" s="30">
        <f t="shared" si="5"/>
        <v>295203.89</v>
      </c>
      <c r="L19" s="30">
        <f t="shared" si="5"/>
        <v>287368.21</v>
      </c>
      <c r="M19" s="30">
        <f t="shared" si="5"/>
        <v>110695.6</v>
      </c>
      <c r="N19" s="30">
        <f t="shared" si="5"/>
        <v>90363.23</v>
      </c>
      <c r="O19" s="30">
        <f t="shared" si="4"/>
        <v>3045091.86</v>
      </c>
      <c r="W19" s="62"/>
    </row>
    <row r="20" spans="1:15" ht="18.75" customHeight="1">
      <c r="A20" s="26" t="s">
        <v>36</v>
      </c>
      <c r="B20" s="30">
        <v>31670.65</v>
      </c>
      <c r="C20" s="30">
        <v>25218.48</v>
      </c>
      <c r="D20" s="30">
        <v>10473.33</v>
      </c>
      <c r="E20" s="30">
        <v>5040.08</v>
      </c>
      <c r="F20" s="30">
        <v>14161.72</v>
      </c>
      <c r="G20" s="30">
        <v>21374.71</v>
      </c>
      <c r="H20" s="30">
        <v>3417.39</v>
      </c>
      <c r="I20" s="30">
        <v>13980.91</v>
      </c>
      <c r="J20" s="30">
        <v>21437.45</v>
      </c>
      <c r="K20" s="30">
        <v>31302.69</v>
      </c>
      <c r="L20" s="30">
        <v>29675.36</v>
      </c>
      <c r="M20" s="30">
        <v>10259.2</v>
      </c>
      <c r="N20" s="30">
        <v>6153.25</v>
      </c>
      <c r="O20" s="30">
        <f t="shared" si="4"/>
        <v>224165.22000000003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-76.39</v>
      </c>
      <c r="C23" s="30">
        <v>-450.78</v>
      </c>
      <c r="D23" s="30">
        <v>-3749.48</v>
      </c>
      <c r="E23" s="30">
        <v>0</v>
      </c>
      <c r="F23" s="30">
        <v>-155.74</v>
      </c>
      <c r="G23" s="30">
        <v>-336.12</v>
      </c>
      <c r="H23" s="30">
        <v>-977.4</v>
      </c>
      <c r="I23" s="30">
        <v>-228.48</v>
      </c>
      <c r="J23" s="30">
        <v>-1080.66</v>
      </c>
      <c r="K23" s="30">
        <v>0</v>
      </c>
      <c r="L23" s="30">
        <v>-379.7</v>
      </c>
      <c r="M23" s="30">
        <v>-205.05</v>
      </c>
      <c r="N23" s="30">
        <v>0</v>
      </c>
      <c r="O23" s="30">
        <f t="shared" si="4"/>
        <v>-7639.799999999998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-43530.74</v>
      </c>
      <c r="C24" s="30">
        <v>-31830.72</v>
      </c>
      <c r="D24" s="30">
        <v>-26268.55</v>
      </c>
      <c r="E24" s="30">
        <v>-8156.4</v>
      </c>
      <c r="F24" s="30">
        <v>-30662.21</v>
      </c>
      <c r="G24" s="30">
        <v>-39519.36</v>
      </c>
      <c r="H24" s="30">
        <v>-7258.88</v>
      </c>
      <c r="I24" s="30">
        <v>-30003.6</v>
      </c>
      <c r="J24" s="30">
        <v>-30717</v>
      </c>
      <c r="K24" s="30">
        <v>-36465.64</v>
      </c>
      <c r="L24" s="30">
        <v>-33890.43</v>
      </c>
      <c r="M24" s="30">
        <v>-14714.77</v>
      </c>
      <c r="N24" s="30">
        <v>-10485.75</v>
      </c>
      <c r="O24" s="30">
        <f t="shared" si="4"/>
        <v>-343504.05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35607.16</v>
      </c>
      <c r="C25" s="30">
        <v>34477.04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34494.83</v>
      </c>
      <c r="L25" s="30">
        <v>34494.26</v>
      </c>
      <c r="M25" s="30">
        <v>25701.02</v>
      </c>
      <c r="N25" s="30">
        <v>7257.13</v>
      </c>
      <c r="O25" s="30">
        <f t="shared" si="4"/>
        <v>280938.3300000001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-45544.4</v>
      </c>
      <c r="C27" s="30">
        <f>+C28+C30+C41+C42+C45-C46</f>
        <v>-40013.6</v>
      </c>
      <c r="D27" s="30">
        <f t="shared" si="6"/>
        <v>-31292.8</v>
      </c>
      <c r="E27" s="30">
        <f t="shared" si="6"/>
        <v>-5504.4</v>
      </c>
      <c r="F27" s="30">
        <f t="shared" si="6"/>
        <v>-22162.8</v>
      </c>
      <c r="G27" s="30">
        <f t="shared" si="6"/>
        <v>-36335.2</v>
      </c>
      <c r="H27" s="30">
        <f t="shared" si="6"/>
        <v>-8016.8</v>
      </c>
      <c r="I27" s="30">
        <f t="shared" si="6"/>
        <v>-40660.4</v>
      </c>
      <c r="J27" s="30">
        <f t="shared" si="6"/>
        <v>-33008.8</v>
      </c>
      <c r="K27" s="30">
        <f t="shared" si="6"/>
        <v>-29383.2</v>
      </c>
      <c r="L27" s="30">
        <f t="shared" si="6"/>
        <v>-25084.4</v>
      </c>
      <c r="M27" s="30">
        <f t="shared" si="6"/>
        <v>-11519.2</v>
      </c>
      <c r="N27" s="30">
        <f t="shared" si="6"/>
        <v>-11440</v>
      </c>
      <c r="O27" s="30">
        <f t="shared" si="6"/>
        <v>-339966.00000000006</v>
      </c>
    </row>
    <row r="28" spans="1:15" ht="18.75" customHeight="1">
      <c r="A28" s="26" t="s">
        <v>40</v>
      </c>
      <c r="B28" s="31">
        <f>+B29</f>
        <v>-45544.4</v>
      </c>
      <c r="C28" s="31">
        <f>+C29</f>
        <v>-40013.6</v>
      </c>
      <c r="D28" s="31">
        <f aca="true" t="shared" si="7" ref="D28:O28">+D29</f>
        <v>-31292.8</v>
      </c>
      <c r="E28" s="31">
        <f t="shared" si="7"/>
        <v>-5504.4</v>
      </c>
      <c r="F28" s="31">
        <f t="shared" si="7"/>
        <v>-22162.8</v>
      </c>
      <c r="G28" s="31">
        <f t="shared" si="7"/>
        <v>-36335.2</v>
      </c>
      <c r="H28" s="31">
        <f t="shared" si="7"/>
        <v>-8016.8</v>
      </c>
      <c r="I28" s="31">
        <f t="shared" si="7"/>
        <v>-40660.4</v>
      </c>
      <c r="J28" s="31">
        <f t="shared" si="7"/>
        <v>-33008.8</v>
      </c>
      <c r="K28" s="31">
        <f t="shared" si="7"/>
        <v>-29383.2</v>
      </c>
      <c r="L28" s="31">
        <f t="shared" si="7"/>
        <v>-25084.4</v>
      </c>
      <c r="M28" s="31">
        <f t="shared" si="7"/>
        <v>-11519.2</v>
      </c>
      <c r="N28" s="31">
        <f t="shared" si="7"/>
        <v>-11440</v>
      </c>
      <c r="O28" s="31">
        <f t="shared" si="7"/>
        <v>-339966.00000000006</v>
      </c>
    </row>
    <row r="29" spans="1:26" ht="18.75" customHeight="1">
      <c r="A29" s="27" t="s">
        <v>41</v>
      </c>
      <c r="B29" s="16">
        <f>ROUND((-B9)*$G$3,2)</f>
        <v>-45544.4</v>
      </c>
      <c r="C29" s="16">
        <f aca="true" t="shared" si="8" ref="C29:N29">ROUND((-C9)*$G$3,2)</f>
        <v>-40013.6</v>
      </c>
      <c r="D29" s="16">
        <f t="shared" si="8"/>
        <v>-31292.8</v>
      </c>
      <c r="E29" s="16">
        <f t="shared" si="8"/>
        <v>-5504.4</v>
      </c>
      <c r="F29" s="16">
        <f t="shared" si="8"/>
        <v>-22162.8</v>
      </c>
      <c r="G29" s="16">
        <f t="shared" si="8"/>
        <v>-36335.2</v>
      </c>
      <c r="H29" s="16">
        <f t="shared" si="8"/>
        <v>-8016.8</v>
      </c>
      <c r="I29" s="16">
        <f t="shared" si="8"/>
        <v>-40660.4</v>
      </c>
      <c r="J29" s="16">
        <f t="shared" si="8"/>
        <v>-33008.8</v>
      </c>
      <c r="K29" s="16">
        <f t="shared" si="8"/>
        <v>-29383.2</v>
      </c>
      <c r="L29" s="16">
        <f t="shared" si="8"/>
        <v>-25084.4</v>
      </c>
      <c r="M29" s="16">
        <f t="shared" si="8"/>
        <v>-11519.2</v>
      </c>
      <c r="N29" s="16">
        <f t="shared" si="8"/>
        <v>-11440</v>
      </c>
      <c r="O29" s="32">
        <f aca="true" t="shared" si="9" ref="O29:O46">SUM(B29:N29)</f>
        <v>-339966.00000000006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857105.74</v>
      </c>
      <c r="C44" s="36">
        <f t="shared" si="11"/>
        <v>656693.51</v>
      </c>
      <c r="D44" s="36">
        <f t="shared" si="11"/>
        <v>504897.2700000001</v>
      </c>
      <c r="E44" s="36">
        <f t="shared" si="11"/>
        <v>164938.58</v>
      </c>
      <c r="F44" s="36">
        <f t="shared" si="11"/>
        <v>625874.97</v>
      </c>
      <c r="G44" s="36">
        <f t="shared" si="11"/>
        <v>824660.29</v>
      </c>
      <c r="H44" s="36">
        <f t="shared" si="11"/>
        <v>165763.82000000004</v>
      </c>
      <c r="I44" s="36">
        <f t="shared" si="11"/>
        <v>629793.29</v>
      </c>
      <c r="J44" s="36">
        <f t="shared" si="11"/>
        <v>615043.7999999999</v>
      </c>
      <c r="K44" s="36">
        <f t="shared" si="11"/>
        <v>761965.7599999999</v>
      </c>
      <c r="L44" s="36">
        <f t="shared" si="11"/>
        <v>711839.02</v>
      </c>
      <c r="M44" s="36">
        <f t="shared" si="11"/>
        <v>315580.86000000004</v>
      </c>
      <c r="N44" s="36">
        <f t="shared" si="11"/>
        <v>208992.62</v>
      </c>
      <c r="O44" s="36">
        <f>SUM(B44:N44)</f>
        <v>7043149.530000001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857105.73</v>
      </c>
      <c r="C50" s="51">
        <f t="shared" si="12"/>
        <v>656693.52</v>
      </c>
      <c r="D50" s="51">
        <f t="shared" si="12"/>
        <v>504897.27</v>
      </c>
      <c r="E50" s="51">
        <f t="shared" si="12"/>
        <v>164938.58</v>
      </c>
      <c r="F50" s="51">
        <f t="shared" si="12"/>
        <v>625874.96</v>
      </c>
      <c r="G50" s="51">
        <f t="shared" si="12"/>
        <v>824660.29</v>
      </c>
      <c r="H50" s="51">
        <f t="shared" si="12"/>
        <v>165763.83</v>
      </c>
      <c r="I50" s="51">
        <f t="shared" si="12"/>
        <v>629793.29</v>
      </c>
      <c r="J50" s="51">
        <f t="shared" si="12"/>
        <v>615043.8</v>
      </c>
      <c r="K50" s="51">
        <f t="shared" si="12"/>
        <v>761965.75</v>
      </c>
      <c r="L50" s="51">
        <f t="shared" si="12"/>
        <v>711839.02</v>
      </c>
      <c r="M50" s="51">
        <f t="shared" si="12"/>
        <v>315580.86</v>
      </c>
      <c r="N50" s="51">
        <f t="shared" si="12"/>
        <v>208992.62</v>
      </c>
      <c r="O50" s="36">
        <f t="shared" si="12"/>
        <v>7043149.520000001</v>
      </c>
      <c r="Q50"/>
    </row>
    <row r="51" spans="1:18" ht="18.75" customHeight="1">
      <c r="A51" s="26" t="s">
        <v>59</v>
      </c>
      <c r="B51" s="51">
        <v>717450.97</v>
      </c>
      <c r="C51" s="51">
        <v>482472.91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1199923.88</v>
      </c>
      <c r="P51"/>
      <c r="Q51"/>
      <c r="R51" s="43"/>
    </row>
    <row r="52" spans="1:16" ht="18.75" customHeight="1">
      <c r="A52" s="26" t="s">
        <v>60</v>
      </c>
      <c r="B52" s="51">
        <v>139654.76</v>
      </c>
      <c r="C52" s="51">
        <v>174220.61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313875.37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504897.27</v>
      </c>
      <c r="E53" s="52">
        <v>0</v>
      </c>
      <c r="F53" s="52">
        <v>0</v>
      </c>
      <c r="G53" s="52">
        <v>0</v>
      </c>
      <c r="H53" s="51">
        <v>165763.83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670661.1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164938.58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164938.58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625874.96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625874.96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824660.29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824660.29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629793.29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629793.29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615043.8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615043.8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761965.75</v>
      </c>
      <c r="L59" s="31">
        <v>711839.02</v>
      </c>
      <c r="M59" s="52">
        <v>0</v>
      </c>
      <c r="N59" s="52">
        <v>0</v>
      </c>
      <c r="O59" s="36">
        <f t="shared" si="13"/>
        <v>1473804.77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315580.86</v>
      </c>
      <c r="N60" s="52">
        <v>0</v>
      </c>
      <c r="O60" s="36">
        <f t="shared" si="13"/>
        <v>315580.86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208992.62</v>
      </c>
      <c r="O61" s="55">
        <f t="shared" si="13"/>
        <v>208992.62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2020-07-22T19:36:52Z</dcterms:modified>
  <cp:category/>
  <cp:version/>
  <cp:contentType/>
  <cp:contentStatus/>
</cp:coreProperties>
</file>