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<sst xmlns="http://schemas.openxmlformats.org/spreadsheetml/2006/main" count="79" uniqueCount="76">
  <si>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</si>
  <si>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</si>
  <si>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</si>
  <si>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</si>
  <si>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</si>
  <si>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</si>
  <si>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</si>
  <si>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</si>
  <si>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</si>
  <si>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</si>
  <si>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</si>
  <si>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</si>
  <si>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</si>
  <si>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</si>
  <si>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</si>
  <si>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</si>
  <si>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</si>
  <si>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</si>
  <si>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</si>
  <si>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</si>
  <si>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</si>
  <si>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</si>
  <si>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</si>
  <si>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</si>
  <si>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</si>
  <si>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</si>
  <si>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</si>
  <si>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</si>
  <si>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</si>
  <si>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</si>
  <si>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</si>
  <si>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</si>
  <si>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</si>
  <si>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</si>
  <si>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</si>
  <si>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</si>
  <si>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</si>
  <si>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</si>
  <si>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</si>
  <si>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</si>
  <si>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</si>
  <si>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</si>
  <si>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</si>
  <si>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</si>
  <si>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</si>
  <si>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</si>
  <si>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</si>
  <si>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</si>
  <si>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</si>
  <si>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</si>
  <si>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</si>
  <si>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</si>
  <si>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</si>
  <si>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</si>
  <si>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</si>
  <si>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</si>
  <si>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</si>
  <si>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</si>
  <si>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</si>
  <si>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</si>
  <si>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</si>
  <si>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</si>
  <si>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</si>
  <si>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</si>
  <si>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</si>
  <si>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</si>
  <si>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</si>
  <si>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</si>
  <si>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</si>
  <si>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</si>
  <si>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</si>
  <si>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</si>
  <si>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</si>
  <si>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</si>
  <si>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</si>
  <si>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14/07/20 - VENCIMENTO 21/07/20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</si>
</sst>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236759</v>
      </c>
      <c r="C7" s="9">
        <f t="shared" si="0"/>
        <v>164888</v>
      </c>
      <c r="D7" s="9">
        <f t="shared" si="0"/>
        <v>187420</v>
      </c>
      <c r="E7" s="9">
        <f t="shared" si="0"/>
        <v>38298</v>
      </c>
      <c r="F7" s="9">
        <f t="shared" si="0"/>
        <v>135912</v>
      </c>
      <c r="G7" s="9">
        <f t="shared" si="0"/>
        <v>203419</v>
      </c>
      <c r="H7" s="9">
        <f t="shared" si="0"/>
        <v>35317</v>
      </c>
      <c r="I7" s="9">
        <f t="shared" si="0"/>
        <v>167934</v>
      </c>
      <c r="J7" s="9">
        <f t="shared" si="0"/>
        <v>149399</v>
      </c>
      <c r="K7" s="9">
        <f t="shared" si="0"/>
        <v>210229</v>
      </c>
      <c r="L7" s="9">
        <f t="shared" si="0"/>
        <v>167791</v>
      </c>
      <c r="M7" s="9">
        <f t="shared" si="0"/>
        <v>67212</v>
      </c>
      <c r="N7" s="9">
        <f t="shared" si="0"/>
        <v>48041</v>
      </c>
      <c r="O7" s="9">
        <f t="shared" si="0"/>
        <v>1812619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10042</v>
      </c>
      <c r="C8" s="11">
        <f t="shared" si="1"/>
        <v>8813</v>
      </c>
      <c r="D8" s="11">
        <f t="shared" si="1"/>
        <v>7274</v>
      </c>
      <c r="E8" s="11">
        <f t="shared" si="1"/>
        <v>1373</v>
      </c>
      <c r="F8" s="11">
        <f t="shared" si="1"/>
        <v>5233</v>
      </c>
      <c r="G8" s="11">
        <f t="shared" si="1"/>
        <v>8291</v>
      </c>
      <c r="H8" s="11">
        <f t="shared" si="1"/>
        <v>1872</v>
      </c>
      <c r="I8" s="11">
        <f t="shared" si="1"/>
        <v>9124</v>
      </c>
      <c r="J8" s="11">
        <f t="shared" si="1"/>
        <v>7397</v>
      </c>
      <c r="K8" s="11">
        <f t="shared" si="1"/>
        <v>6706</v>
      </c>
      <c r="L8" s="11">
        <f t="shared" si="1"/>
        <v>5849</v>
      </c>
      <c r="M8" s="11">
        <f t="shared" si="1"/>
        <v>2523</v>
      </c>
      <c r="N8" s="11">
        <f t="shared" si="1"/>
        <v>2632</v>
      </c>
      <c r="O8" s="11">
        <f t="shared" si="1"/>
        <v>77129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10042</v>
      </c>
      <c r="C9" s="11">
        <v>8813</v>
      </c>
      <c r="D9" s="11">
        <v>7274</v>
      </c>
      <c r="E9" s="11">
        <v>1373</v>
      </c>
      <c r="F9" s="11">
        <v>5233</v>
      </c>
      <c r="G9" s="11">
        <v>8291</v>
      </c>
      <c r="H9" s="11">
        <v>1862</v>
      </c>
      <c r="I9" s="11">
        <v>9123</v>
      </c>
      <c r="J9" s="11">
        <v>7397</v>
      </c>
      <c r="K9" s="11">
        <v>6703</v>
      </c>
      <c r="L9" s="11">
        <v>5849</v>
      </c>
      <c r="M9" s="11">
        <v>2520</v>
      </c>
      <c r="N9" s="11">
        <v>2632</v>
      </c>
      <c r="O9" s="11">
        <f>SUM(B9:N9)</f>
        <v>77112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1</v>
      </c>
      <c r="J10" s="13">
        <v>0</v>
      </c>
      <c r="K10" s="13">
        <v>3</v>
      </c>
      <c r="L10" s="13">
        <v>0</v>
      </c>
      <c r="M10" s="13">
        <v>3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226717</v>
      </c>
      <c r="C11" s="13">
        <v>156075</v>
      </c>
      <c r="D11" s="13">
        <v>180146</v>
      </c>
      <c r="E11" s="13">
        <v>36925</v>
      </c>
      <c r="F11" s="13">
        <v>130679</v>
      </c>
      <c r="G11" s="13">
        <v>195128</v>
      </c>
      <c r="H11" s="13">
        <v>33445</v>
      </c>
      <c r="I11" s="13">
        <v>158810</v>
      </c>
      <c r="J11" s="13">
        <v>142002</v>
      </c>
      <c r="K11" s="13">
        <v>203523</v>
      </c>
      <c r="L11" s="13">
        <v>161942</v>
      </c>
      <c r="M11" s="13">
        <v>64689</v>
      </c>
      <c r="N11" s="13">
        <v>45409</v>
      </c>
      <c r="O11" s="11">
        <f>SUM(B11:N11)</f>
        <v>1735490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1.650580828860852</v>
      </c>
      <c r="C15" s="19">
        <v>1.751743242974599</v>
      </c>
      <c r="D15" s="19">
        <v>1.471041815530558</v>
      </c>
      <c r="E15" s="19">
        <v>1.253100115997645</v>
      </c>
      <c r="F15" s="19">
        <v>2.000858789390349</v>
      </c>
      <c r="G15" s="19">
        <v>2.199114151753596</v>
      </c>
      <c r="H15" s="19">
        <v>1.94593849576192</v>
      </c>
      <c r="I15" s="19">
        <v>1.687581165744461</v>
      </c>
      <c r="J15" s="19">
        <v>1.833296591273055</v>
      </c>
      <c r="K15" s="19">
        <v>1.65563390185679</v>
      </c>
      <c r="L15" s="19">
        <v>1.694194752790291</v>
      </c>
      <c r="M15" s="19">
        <v>1.600301719862647</v>
      </c>
      <c r="N15" s="19">
        <v>1.72293619361607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899072.22</v>
      </c>
      <c r="C17" s="24">
        <f aca="true" t="shared" si="2" ref="C17:N17">C18+C19+C20+C21+C22+C23+C24+C25</f>
        <v>694900.49</v>
      </c>
      <c r="D17" s="24">
        <f t="shared" si="2"/>
        <v>551116.2699999999</v>
      </c>
      <c r="E17" s="24">
        <f t="shared" si="2"/>
        <v>169789.18</v>
      </c>
      <c r="F17" s="24">
        <f t="shared" si="2"/>
        <v>636193.1699999999</v>
      </c>
      <c r="G17" s="24">
        <f t="shared" si="2"/>
        <v>860748.34</v>
      </c>
      <c r="H17" s="24">
        <f t="shared" si="2"/>
        <v>172707.8</v>
      </c>
      <c r="I17" s="24">
        <f t="shared" si="2"/>
        <v>668582.78</v>
      </c>
      <c r="J17" s="24">
        <f t="shared" si="2"/>
        <v>642671.3</v>
      </c>
      <c r="K17" s="24">
        <f t="shared" si="2"/>
        <v>788932.6399999999</v>
      </c>
      <c r="L17" s="24">
        <f t="shared" si="2"/>
        <v>736271.17</v>
      </c>
      <c r="M17" s="24">
        <f t="shared" si="2"/>
        <v>336999.53</v>
      </c>
      <c r="N17" s="24">
        <f t="shared" si="2"/>
        <v>218595.76</v>
      </c>
      <c r="O17" s="24">
        <f>O18+O19+O20+O21+O22+O23+O24+O25</f>
        <v>7376580.650000001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528966.96</v>
      </c>
      <c r="C18" s="30">
        <f t="shared" si="3"/>
        <v>380479.06</v>
      </c>
      <c r="D18" s="30">
        <f t="shared" si="3"/>
        <v>379188.14</v>
      </c>
      <c r="E18" s="30">
        <f t="shared" si="3"/>
        <v>132553.21</v>
      </c>
      <c r="F18" s="30">
        <f t="shared" si="3"/>
        <v>318604.91</v>
      </c>
      <c r="G18" s="30">
        <f t="shared" si="3"/>
        <v>392008.75</v>
      </c>
      <c r="H18" s="30">
        <f t="shared" si="3"/>
        <v>91255.6</v>
      </c>
      <c r="I18" s="30">
        <f t="shared" si="3"/>
        <v>384434.51</v>
      </c>
      <c r="J18" s="30">
        <f t="shared" si="3"/>
        <v>344230.24</v>
      </c>
      <c r="K18" s="30">
        <f t="shared" si="3"/>
        <v>458173.08</v>
      </c>
      <c r="L18" s="30">
        <f t="shared" si="3"/>
        <v>416188.8</v>
      </c>
      <c r="M18" s="30">
        <f t="shared" si="3"/>
        <v>192595.99</v>
      </c>
      <c r="N18" s="30">
        <f t="shared" si="3"/>
        <v>124406.97</v>
      </c>
      <c r="O18" s="30">
        <f aca="true" t="shared" si="4" ref="O18:O25">SUM(B18:N18)</f>
        <v>4143086.220000001</v>
      </c>
    </row>
    <row r="19" spans="1:23" ht="18.75" customHeight="1">
      <c r="A19" s="26" t="s">
        <v>35</v>
      </c>
      <c r="B19" s="30">
        <f>IF(B15&lt;&gt;0,ROUND((B15-1)*B18,2),0)</f>
        <v>344135.76</v>
      </c>
      <c r="C19" s="30">
        <f aca="true" t="shared" si="5" ref="C19:N19">IF(C15&lt;&gt;0,ROUND((C15-1)*C18,2),0)</f>
        <v>286022.56</v>
      </c>
      <c r="D19" s="30">
        <f t="shared" si="5"/>
        <v>178613.47</v>
      </c>
      <c r="E19" s="30">
        <f t="shared" si="5"/>
        <v>33549.23</v>
      </c>
      <c r="F19" s="30">
        <f t="shared" si="5"/>
        <v>318878.52</v>
      </c>
      <c r="G19" s="30">
        <f t="shared" si="5"/>
        <v>470063.24</v>
      </c>
      <c r="H19" s="30">
        <f t="shared" si="5"/>
        <v>86322.18</v>
      </c>
      <c r="I19" s="30">
        <f t="shared" si="5"/>
        <v>264329.93</v>
      </c>
      <c r="J19" s="30">
        <f t="shared" si="5"/>
        <v>286845.89</v>
      </c>
      <c r="K19" s="30">
        <f t="shared" si="5"/>
        <v>300393.8</v>
      </c>
      <c r="L19" s="30">
        <f t="shared" si="5"/>
        <v>288916.08</v>
      </c>
      <c r="M19" s="30">
        <f t="shared" si="5"/>
        <v>115615.7</v>
      </c>
      <c r="N19" s="30">
        <f t="shared" si="5"/>
        <v>89938.3</v>
      </c>
      <c r="O19" s="30">
        <f t="shared" si="4"/>
        <v>3063624.6599999997</v>
      </c>
      <c r="W19" s="62"/>
    </row>
    <row r="20" spans="1:15" ht="18.75" customHeight="1">
      <c r="A20" s="26" t="s">
        <v>36</v>
      </c>
      <c r="B20" s="30">
        <v>31321.75</v>
      </c>
      <c r="C20" s="30">
        <v>23548.64</v>
      </c>
      <c r="D20" s="30">
        <v>10441.61</v>
      </c>
      <c r="E20" s="30">
        <v>4958.99</v>
      </c>
      <c r="F20" s="30">
        <v>13701.11</v>
      </c>
      <c r="G20" s="30">
        <v>21282.96</v>
      </c>
      <c r="H20" s="30">
        <v>3379.27</v>
      </c>
      <c r="I20" s="30">
        <v>13416</v>
      </c>
      <c r="J20" s="30">
        <v>21357.98</v>
      </c>
      <c r="K20" s="30">
        <v>31012.71</v>
      </c>
      <c r="L20" s="30">
        <v>29618.3</v>
      </c>
      <c r="M20" s="30">
        <v>18005.56</v>
      </c>
      <c r="N20" s="30">
        <v>6153.25</v>
      </c>
      <c r="O20" s="30">
        <f t="shared" si="4"/>
        <v>228198.12999999998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-76.39</v>
      </c>
      <c r="C23" s="30">
        <v>-375.65</v>
      </c>
      <c r="D23" s="30">
        <v>-3060.8</v>
      </c>
      <c r="E23" s="30">
        <v>0</v>
      </c>
      <c r="F23" s="30">
        <v>-700.83</v>
      </c>
      <c r="G23" s="30">
        <v>-420.15</v>
      </c>
      <c r="H23" s="30">
        <v>-1058.85</v>
      </c>
      <c r="I23" s="30">
        <v>-228.48</v>
      </c>
      <c r="J23" s="30">
        <v>-1312.23</v>
      </c>
      <c r="K23" s="30">
        <v>0</v>
      </c>
      <c r="L23" s="30">
        <v>-379.7</v>
      </c>
      <c r="M23" s="30">
        <v>-68.35</v>
      </c>
      <c r="N23" s="30">
        <v>-65.65</v>
      </c>
      <c r="O23" s="30">
        <f t="shared" si="4"/>
        <v>-7747.079999999999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-43530.74</v>
      </c>
      <c r="C24" s="30">
        <v>-31898.88</v>
      </c>
      <c r="D24" s="30">
        <v>-26882.62</v>
      </c>
      <c r="E24" s="30">
        <v>-8156.4</v>
      </c>
      <c r="F24" s="30">
        <v>-30184.18</v>
      </c>
      <c r="G24" s="30">
        <v>-39450.75</v>
      </c>
      <c r="H24" s="30">
        <v>-7190.4</v>
      </c>
      <c r="I24" s="30">
        <v>-30003.6</v>
      </c>
      <c r="J24" s="30">
        <v>-30512.22</v>
      </c>
      <c r="K24" s="30">
        <v>-36465.64</v>
      </c>
      <c r="L24" s="30">
        <v>-33890.43</v>
      </c>
      <c r="M24" s="30">
        <v>-14850.39</v>
      </c>
      <c r="N24" s="30">
        <v>-10418.1</v>
      </c>
      <c r="O24" s="30">
        <f t="shared" si="4"/>
        <v>-343434.35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35607.16</v>
      </c>
      <c r="C25" s="30">
        <v>34477.04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34494.83</v>
      </c>
      <c r="L25" s="30">
        <v>34494.26</v>
      </c>
      <c r="M25" s="30">
        <v>25701.02</v>
      </c>
      <c r="N25" s="30">
        <v>7257.13</v>
      </c>
      <c r="O25" s="30">
        <f t="shared" si="4"/>
        <v>280938.3300000001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-44184.8</v>
      </c>
      <c r="C27" s="30">
        <f>+C28+C30+C41+C42+C45-C46</f>
        <v>-38777.2</v>
      </c>
      <c r="D27" s="30">
        <f t="shared" si="6"/>
        <v>-32005.6</v>
      </c>
      <c r="E27" s="30">
        <f t="shared" si="6"/>
        <v>-6041.2</v>
      </c>
      <c r="F27" s="30">
        <f t="shared" si="6"/>
        <v>-23025.2</v>
      </c>
      <c r="G27" s="30">
        <f t="shared" si="6"/>
        <v>-36480.4</v>
      </c>
      <c r="H27" s="30">
        <f t="shared" si="6"/>
        <v>-8192.8</v>
      </c>
      <c r="I27" s="30">
        <f t="shared" si="6"/>
        <v>-40141.2</v>
      </c>
      <c r="J27" s="30">
        <f t="shared" si="6"/>
        <v>-32546.8</v>
      </c>
      <c r="K27" s="30">
        <f t="shared" si="6"/>
        <v>-29493.2</v>
      </c>
      <c r="L27" s="30">
        <f t="shared" si="6"/>
        <v>-25735.6</v>
      </c>
      <c r="M27" s="30">
        <f t="shared" si="6"/>
        <v>-11088</v>
      </c>
      <c r="N27" s="30">
        <f t="shared" si="6"/>
        <v>-11580.8</v>
      </c>
      <c r="O27" s="30">
        <f t="shared" si="6"/>
        <v>-339292.79999999993</v>
      </c>
    </row>
    <row r="28" spans="1:15" ht="18.75" customHeight="1">
      <c r="A28" s="26" t="s">
        <v>40</v>
      </c>
      <c r="B28" s="31">
        <f>+B29</f>
        <v>-44184.8</v>
      </c>
      <c r="C28" s="31">
        <f>+C29</f>
        <v>-38777.2</v>
      </c>
      <c r="D28" s="31">
        <f aca="true" t="shared" si="7" ref="D28:O28">+D29</f>
        <v>-32005.6</v>
      </c>
      <c r="E28" s="31">
        <f t="shared" si="7"/>
        <v>-6041.2</v>
      </c>
      <c r="F28" s="31">
        <f t="shared" si="7"/>
        <v>-23025.2</v>
      </c>
      <c r="G28" s="31">
        <f t="shared" si="7"/>
        <v>-36480.4</v>
      </c>
      <c r="H28" s="31">
        <f t="shared" si="7"/>
        <v>-8192.8</v>
      </c>
      <c r="I28" s="31">
        <f t="shared" si="7"/>
        <v>-40141.2</v>
      </c>
      <c r="J28" s="31">
        <f t="shared" si="7"/>
        <v>-32546.8</v>
      </c>
      <c r="K28" s="31">
        <f t="shared" si="7"/>
        <v>-29493.2</v>
      </c>
      <c r="L28" s="31">
        <f t="shared" si="7"/>
        <v>-25735.6</v>
      </c>
      <c r="M28" s="31">
        <f t="shared" si="7"/>
        <v>-11088</v>
      </c>
      <c r="N28" s="31">
        <f t="shared" si="7"/>
        <v>-11580.8</v>
      </c>
      <c r="O28" s="31">
        <f t="shared" si="7"/>
        <v>-339292.79999999993</v>
      </c>
    </row>
    <row r="29" spans="1:26" ht="18.75" customHeight="1">
      <c r="A29" s="27" t="s">
        <v>41</v>
      </c>
      <c r="B29" s="16">
        <f>ROUND((-B9)*$G$3,2)</f>
        <v>-44184.8</v>
      </c>
      <c r="C29" s="16">
        <f aca="true" t="shared" si="8" ref="C29:N29">ROUND((-C9)*$G$3,2)</f>
        <v>-38777.2</v>
      </c>
      <c r="D29" s="16">
        <f t="shared" si="8"/>
        <v>-32005.6</v>
      </c>
      <c r="E29" s="16">
        <f t="shared" si="8"/>
        <v>-6041.2</v>
      </c>
      <c r="F29" s="16">
        <f t="shared" si="8"/>
        <v>-23025.2</v>
      </c>
      <c r="G29" s="16">
        <f t="shared" si="8"/>
        <v>-36480.4</v>
      </c>
      <c r="H29" s="16">
        <f t="shared" si="8"/>
        <v>-8192.8</v>
      </c>
      <c r="I29" s="16">
        <f t="shared" si="8"/>
        <v>-40141.2</v>
      </c>
      <c r="J29" s="16">
        <f t="shared" si="8"/>
        <v>-32546.8</v>
      </c>
      <c r="K29" s="16">
        <f t="shared" si="8"/>
        <v>-29493.2</v>
      </c>
      <c r="L29" s="16">
        <f t="shared" si="8"/>
        <v>-25735.6</v>
      </c>
      <c r="M29" s="16">
        <f t="shared" si="8"/>
        <v>-11088</v>
      </c>
      <c r="N29" s="16">
        <f t="shared" si="8"/>
        <v>-11580.8</v>
      </c>
      <c r="O29" s="32">
        <f aca="true" t="shared" si="9" ref="O29:O46">SUM(B29:N29)</f>
        <v>-339292.79999999993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854887.4199999999</v>
      </c>
      <c r="C44" s="36">
        <f t="shared" si="11"/>
        <v>656123.29</v>
      </c>
      <c r="D44" s="36">
        <f t="shared" si="11"/>
        <v>519110.6699999999</v>
      </c>
      <c r="E44" s="36">
        <f t="shared" si="11"/>
        <v>163747.97999999998</v>
      </c>
      <c r="F44" s="36">
        <f t="shared" si="11"/>
        <v>613167.97</v>
      </c>
      <c r="G44" s="36">
        <f t="shared" si="11"/>
        <v>824267.94</v>
      </c>
      <c r="H44" s="36">
        <f t="shared" si="11"/>
        <v>164515</v>
      </c>
      <c r="I44" s="36">
        <f t="shared" si="11"/>
        <v>628441.5800000001</v>
      </c>
      <c r="J44" s="36">
        <f t="shared" si="11"/>
        <v>610124.5</v>
      </c>
      <c r="K44" s="36">
        <f t="shared" si="11"/>
        <v>759439.44</v>
      </c>
      <c r="L44" s="36">
        <f t="shared" si="11"/>
        <v>710535.5700000001</v>
      </c>
      <c r="M44" s="36">
        <f t="shared" si="11"/>
        <v>325911.53</v>
      </c>
      <c r="N44" s="36">
        <f t="shared" si="11"/>
        <v>207014.96000000002</v>
      </c>
      <c r="O44" s="36">
        <f>SUM(B44:N44)</f>
        <v>7037287.85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854887.41</v>
      </c>
      <c r="C50" s="51">
        <f t="shared" si="12"/>
        <v>656123.29</v>
      </c>
      <c r="D50" s="51">
        <f t="shared" si="12"/>
        <v>519110.68</v>
      </c>
      <c r="E50" s="51">
        <f t="shared" si="12"/>
        <v>163747.98</v>
      </c>
      <c r="F50" s="51">
        <f t="shared" si="12"/>
        <v>613167.98</v>
      </c>
      <c r="G50" s="51">
        <f t="shared" si="12"/>
        <v>824267.95</v>
      </c>
      <c r="H50" s="51">
        <f t="shared" si="12"/>
        <v>164515</v>
      </c>
      <c r="I50" s="51">
        <f t="shared" si="12"/>
        <v>628441.58</v>
      </c>
      <c r="J50" s="51">
        <f t="shared" si="12"/>
        <v>610124.49</v>
      </c>
      <c r="K50" s="51">
        <f t="shared" si="12"/>
        <v>759439.45</v>
      </c>
      <c r="L50" s="51">
        <f t="shared" si="12"/>
        <v>710535.56</v>
      </c>
      <c r="M50" s="51">
        <f t="shared" si="12"/>
        <v>325911.53</v>
      </c>
      <c r="N50" s="51">
        <f t="shared" si="12"/>
        <v>207014.97</v>
      </c>
      <c r="O50" s="36">
        <f t="shared" si="12"/>
        <v>7037287.87</v>
      </c>
      <c r="Q50"/>
    </row>
    <row r="51" spans="1:18" ht="18.75" customHeight="1">
      <c r="A51" s="26" t="s">
        <v>59</v>
      </c>
      <c r="B51" s="51">
        <v>715609.77</v>
      </c>
      <c r="C51" s="51">
        <v>482062.34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1197672.11</v>
      </c>
      <c r="P51"/>
      <c r="Q51"/>
      <c r="R51" s="43"/>
    </row>
    <row r="52" spans="1:16" ht="18.75" customHeight="1">
      <c r="A52" s="26" t="s">
        <v>60</v>
      </c>
      <c r="B52" s="51">
        <v>139277.64</v>
      </c>
      <c r="C52" s="51">
        <v>174060.95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313338.59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519110.68</v>
      </c>
      <c r="E53" s="52">
        <v>0</v>
      </c>
      <c r="F53" s="52">
        <v>0</v>
      </c>
      <c r="G53" s="52">
        <v>0</v>
      </c>
      <c r="H53" s="51">
        <v>164515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683625.6799999999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163747.98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163747.98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613167.98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613167.98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824267.95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824267.95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628441.58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628441.58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610124.49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610124.49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759439.45</v>
      </c>
      <c r="L59" s="31">
        <v>710535.56</v>
      </c>
      <c r="M59" s="52">
        <v>0</v>
      </c>
      <c r="N59" s="52">
        <v>0</v>
      </c>
      <c r="O59" s="36">
        <f t="shared" si="13"/>
        <v>1469975.01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325911.53</v>
      </c>
      <c r="N60" s="52">
        <v>0</v>
      </c>
      <c r="O60" s="36">
        <f t="shared" si="13"/>
        <v>325911.53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207014.97</v>
      </c>
      <c r="O61" s="55">
        <f t="shared" si="13"/>
        <v>207014.97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2020-07-21T11:43:44Z</dcterms:modified>
  <cp:category/>
  <cp:version/>
  <cp:contentType/>
  <cp:contentStatus/>
</cp:coreProperties>
</file>