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<sst xmlns="http://schemas.openxmlformats.org/spreadsheetml/2006/main" count="79" uniqueCount="76">
  <si>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</si>
  <si>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</si>
  <si>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</si>
  <si>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</si>
  <si>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</si>
  <si>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</si>
  <si>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</si>
  <si>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</si>
  <si>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</si>
  <si>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</si>
  <si>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</si>
  <si>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</si>
  <si>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</si>
  <si>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</si>
  <si>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</si>
  <si>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</si>
  <si>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</si>
  <si>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</si>
  <si>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</si>
  <si>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</si>
  <si>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</si>
  <si>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</si>
  <si>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</si>
  <si>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</si>
  <si>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</si>
  <si>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</si>
  <si>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</si>
  <si>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</si>
  <si>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</si>
  <si>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</si>
  <si>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</si>
  <si>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</si>
  <si>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</si>
  <si>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</si>
  <si>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</si>
  <si>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</si>
  <si>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</si>
  <si>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</si>
  <si>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</si>
  <si>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</si>
  <si>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</si>
  <si>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</si>
  <si>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</si>
  <si>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</si>
  <si>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</si>
  <si>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</si>
  <si>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</si>
  <si>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</si>
  <si>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</si>
  <si>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</si>
  <si>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</si>
  <si>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</si>
  <si>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</si>
  <si>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</si>
  <si>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</si>
  <si>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</si>
  <si>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</si>
  <si>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</si>
  <si>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</si>
  <si>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</si>
  <si>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</si>
  <si>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</si>
  <si>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</si>
  <si>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</si>
  <si>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</si>
  <si>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</si>
  <si>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</si>
  <si>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</si>
  <si>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</si>
  <si>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</si>
  <si>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</si>
  <si>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</si>
  <si>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</si>
  <si>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</si>
  <si>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</si>
  <si>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12/07/20 - VENCIMENTO 17/07/20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</si>
</sst>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8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" fontId="46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23" sqref="F23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90746</v>
      </c>
      <c r="C7" s="9">
        <f t="shared" si="0"/>
        <v>56732</v>
      </c>
      <c r="D7" s="9">
        <f t="shared" si="0"/>
        <v>71693</v>
      </c>
      <c r="E7" s="9">
        <f t="shared" si="0"/>
        <v>13292</v>
      </c>
      <c r="F7" s="9">
        <f t="shared" si="0"/>
        <v>51607</v>
      </c>
      <c r="G7" s="9">
        <f t="shared" si="0"/>
        <v>71213</v>
      </c>
      <c r="H7" s="9">
        <f t="shared" si="0"/>
        <v>9412</v>
      </c>
      <c r="I7" s="9">
        <f t="shared" si="0"/>
        <v>55976</v>
      </c>
      <c r="J7" s="9">
        <f t="shared" si="0"/>
        <v>60057</v>
      </c>
      <c r="K7" s="9">
        <f t="shared" si="0"/>
        <v>86198</v>
      </c>
      <c r="L7" s="9">
        <f t="shared" si="0"/>
        <v>67298</v>
      </c>
      <c r="M7" s="9">
        <f t="shared" si="0"/>
        <v>24251</v>
      </c>
      <c r="N7" s="9">
        <f t="shared" si="0"/>
        <v>14393</v>
      </c>
      <c r="O7" s="9">
        <f t="shared" si="0"/>
        <v>672868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6010</v>
      </c>
      <c r="C8" s="11">
        <f t="shared" si="1"/>
        <v>4538</v>
      </c>
      <c r="D8" s="11">
        <f t="shared" si="1"/>
        <v>4442</v>
      </c>
      <c r="E8" s="11">
        <f t="shared" si="1"/>
        <v>584</v>
      </c>
      <c r="F8" s="11">
        <f t="shared" si="1"/>
        <v>3125</v>
      </c>
      <c r="G8" s="11">
        <f t="shared" si="1"/>
        <v>4449</v>
      </c>
      <c r="H8" s="11">
        <f t="shared" si="1"/>
        <v>586</v>
      </c>
      <c r="I8" s="11">
        <f t="shared" si="1"/>
        <v>4562</v>
      </c>
      <c r="J8" s="11">
        <f t="shared" si="1"/>
        <v>4116</v>
      </c>
      <c r="K8" s="11">
        <f t="shared" si="1"/>
        <v>4792</v>
      </c>
      <c r="L8" s="11">
        <f t="shared" si="1"/>
        <v>3498</v>
      </c>
      <c r="M8" s="11">
        <f t="shared" si="1"/>
        <v>1126</v>
      </c>
      <c r="N8" s="11">
        <f t="shared" si="1"/>
        <v>880</v>
      </c>
      <c r="O8" s="11">
        <f t="shared" si="1"/>
        <v>42708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6010</v>
      </c>
      <c r="C9" s="11">
        <v>4538</v>
      </c>
      <c r="D9" s="11">
        <v>4442</v>
      </c>
      <c r="E9" s="11">
        <v>584</v>
      </c>
      <c r="F9" s="11">
        <v>3125</v>
      </c>
      <c r="G9" s="11">
        <v>4449</v>
      </c>
      <c r="H9" s="11">
        <v>584</v>
      </c>
      <c r="I9" s="11">
        <v>4562</v>
      </c>
      <c r="J9" s="11">
        <v>4116</v>
      </c>
      <c r="K9" s="11">
        <v>4790</v>
      </c>
      <c r="L9" s="11">
        <v>3498</v>
      </c>
      <c r="M9" s="11">
        <v>1125</v>
      </c>
      <c r="N9" s="11">
        <v>880</v>
      </c>
      <c r="O9" s="11">
        <f>SUM(B9:N9)</f>
        <v>42703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</v>
      </c>
      <c r="I10" s="13">
        <v>0</v>
      </c>
      <c r="J10" s="13">
        <v>0</v>
      </c>
      <c r="K10" s="13">
        <v>2</v>
      </c>
      <c r="L10" s="13">
        <v>0</v>
      </c>
      <c r="M10" s="13">
        <v>1</v>
      </c>
      <c r="N10" s="13">
        <v>0</v>
      </c>
      <c r="O10" s="11">
        <f>SUM(B10:N10)</f>
        <v>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84736</v>
      </c>
      <c r="C11" s="13">
        <v>52194</v>
      </c>
      <c r="D11" s="13">
        <v>67251</v>
      </c>
      <c r="E11" s="13">
        <v>12708</v>
      </c>
      <c r="F11" s="13">
        <v>48482</v>
      </c>
      <c r="G11" s="13">
        <v>66764</v>
      </c>
      <c r="H11" s="13">
        <v>8826</v>
      </c>
      <c r="I11" s="13">
        <v>51414</v>
      </c>
      <c r="J11" s="13">
        <v>55941</v>
      </c>
      <c r="K11" s="13">
        <v>81406</v>
      </c>
      <c r="L11" s="13">
        <v>63800</v>
      </c>
      <c r="M11" s="13">
        <v>23125</v>
      </c>
      <c r="N11" s="13">
        <v>13513</v>
      </c>
      <c r="O11" s="11">
        <f>SUM(B11:N11)</f>
        <v>630160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1.701742478139239</v>
      </c>
      <c r="C15" s="19">
        <v>1.805133531698336</v>
      </c>
      <c r="D15" s="19">
        <v>1.54927790718598</v>
      </c>
      <c r="E15" s="19">
        <v>1.282199320281998</v>
      </c>
      <c r="F15" s="19">
        <v>2.176930918839963</v>
      </c>
      <c r="G15" s="19">
        <v>2.136315262854441</v>
      </c>
      <c r="H15" s="19">
        <v>1.83445174689274</v>
      </c>
      <c r="I15" s="19">
        <v>1.772833169241469</v>
      </c>
      <c r="J15" s="19">
        <v>1.732289533869354</v>
      </c>
      <c r="K15" s="19">
        <v>1.750643873717246</v>
      </c>
      <c r="L15" s="19">
        <v>1.75723513059364</v>
      </c>
      <c r="M15" s="19">
        <v>1.68268344558754</v>
      </c>
      <c r="N15" s="19">
        <v>1.825974760301867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354796.29999999993</v>
      </c>
      <c r="C17" s="24">
        <f aca="true" t="shared" si="2" ref="C17:N17">C18+C19+C20+C21+C22+C23+C24+C25</f>
        <v>253062.77000000005</v>
      </c>
      <c r="D17" s="24">
        <f t="shared" si="2"/>
        <v>215340.46000000002</v>
      </c>
      <c r="E17" s="24">
        <f t="shared" si="2"/>
        <v>60609.96000000001</v>
      </c>
      <c r="F17" s="24">
        <f t="shared" si="2"/>
        <v>255939.56999999998</v>
      </c>
      <c r="G17" s="24">
        <f t="shared" si="2"/>
        <v>281170.4699999999</v>
      </c>
      <c r="H17" s="24">
        <f t="shared" si="2"/>
        <v>38048.03</v>
      </c>
      <c r="I17" s="24">
        <f t="shared" si="2"/>
        <v>242541.52999999997</v>
      </c>
      <c r="J17" s="24">
        <f t="shared" si="2"/>
        <v>239051.70999999996</v>
      </c>
      <c r="K17" s="24">
        <f t="shared" si="2"/>
        <v>343548.16</v>
      </c>
      <c r="L17" s="24">
        <f t="shared" si="2"/>
        <v>311207.05999999994</v>
      </c>
      <c r="M17" s="24">
        <f t="shared" si="2"/>
        <v>133572.41</v>
      </c>
      <c r="N17" s="24">
        <f t="shared" si="2"/>
        <v>68606.08</v>
      </c>
      <c r="O17" s="24">
        <f>O18+O19+O20+O21+O22+O23+O24+O25</f>
        <v>2797494.5100000007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202744.71</v>
      </c>
      <c r="C18" s="30">
        <f t="shared" si="3"/>
        <v>130909.09</v>
      </c>
      <c r="D18" s="30">
        <f t="shared" si="3"/>
        <v>145049.28</v>
      </c>
      <c r="E18" s="30">
        <f t="shared" si="3"/>
        <v>46004.94</v>
      </c>
      <c r="F18" s="30">
        <f t="shared" si="3"/>
        <v>120977.13</v>
      </c>
      <c r="G18" s="30">
        <f t="shared" si="3"/>
        <v>137234.57</v>
      </c>
      <c r="H18" s="30">
        <f t="shared" si="3"/>
        <v>24319.67</v>
      </c>
      <c r="I18" s="30">
        <f t="shared" si="3"/>
        <v>128140.26</v>
      </c>
      <c r="J18" s="30">
        <f t="shared" si="3"/>
        <v>138377.33</v>
      </c>
      <c r="K18" s="30">
        <f t="shared" si="3"/>
        <v>187859.92</v>
      </c>
      <c r="L18" s="30">
        <f t="shared" si="3"/>
        <v>166925.96</v>
      </c>
      <c r="M18" s="30">
        <f t="shared" si="3"/>
        <v>69491.24</v>
      </c>
      <c r="N18" s="30">
        <f t="shared" si="3"/>
        <v>37272.11</v>
      </c>
      <c r="O18" s="30">
        <f aca="true" t="shared" si="4" ref="O18:O25">SUM(B18:N18)</f>
        <v>1535306.21</v>
      </c>
    </row>
    <row r="19" spans="1:23" ht="18.75" customHeight="1">
      <c r="A19" s="26" t="s">
        <v>35</v>
      </c>
      <c r="B19" s="30">
        <f>IF(B15&lt;&gt;0,ROUND((B15-1)*B18,2),0)</f>
        <v>142274.58</v>
      </c>
      <c r="C19" s="30">
        <f aca="true" t="shared" si="5" ref="C19:N19">IF(C15&lt;&gt;0,ROUND((C15-1)*C18,2),0)</f>
        <v>105399.3</v>
      </c>
      <c r="D19" s="30">
        <f t="shared" si="5"/>
        <v>79672.36</v>
      </c>
      <c r="E19" s="30">
        <f t="shared" si="5"/>
        <v>12982.56</v>
      </c>
      <c r="F19" s="30">
        <f t="shared" si="5"/>
        <v>142381.72</v>
      </c>
      <c r="G19" s="30">
        <f t="shared" si="5"/>
        <v>155941.74</v>
      </c>
      <c r="H19" s="30">
        <f t="shared" si="5"/>
        <v>20293.59</v>
      </c>
      <c r="I19" s="30">
        <f t="shared" si="5"/>
        <v>99031.04</v>
      </c>
      <c r="J19" s="30">
        <f t="shared" si="5"/>
        <v>101332.27</v>
      </c>
      <c r="K19" s="30">
        <f t="shared" si="5"/>
        <v>141015.9</v>
      </c>
      <c r="L19" s="30">
        <f t="shared" si="5"/>
        <v>126402.2</v>
      </c>
      <c r="M19" s="30">
        <f t="shared" si="5"/>
        <v>47440.52</v>
      </c>
      <c r="N19" s="30">
        <f t="shared" si="5"/>
        <v>30785.82</v>
      </c>
      <c r="O19" s="30">
        <f t="shared" si="4"/>
        <v>1204953.6</v>
      </c>
      <c r="W19" s="62"/>
    </row>
    <row r="20" spans="1:15" ht="18.75" customHeight="1">
      <c r="A20" s="26" t="s">
        <v>36</v>
      </c>
      <c r="B20" s="30">
        <v>15186.38</v>
      </c>
      <c r="C20" s="30">
        <v>12001.73</v>
      </c>
      <c r="D20" s="30">
        <v>7795.51</v>
      </c>
      <c r="E20" s="30">
        <v>2902.51</v>
      </c>
      <c r="F20" s="30">
        <v>7543.35</v>
      </c>
      <c r="G20" s="30">
        <v>11078.79</v>
      </c>
      <c r="H20" s="30">
        <v>1852.63</v>
      </c>
      <c r="I20" s="30">
        <v>8999.77</v>
      </c>
      <c r="J20" s="30">
        <v>9515.7</v>
      </c>
      <c r="K20" s="30">
        <v>15964.67</v>
      </c>
      <c r="L20" s="30">
        <v>16408.41</v>
      </c>
      <c r="M20" s="30">
        <v>5857.83</v>
      </c>
      <c r="N20" s="30">
        <v>2446.91</v>
      </c>
      <c r="O20" s="30">
        <f t="shared" si="4"/>
        <v>117554.19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0</v>
      </c>
      <c r="E21" s="30">
        <v>0</v>
      </c>
      <c r="F21" s="30">
        <v>1323.86</v>
      </c>
      <c r="G21" s="30">
        <v>1323.86</v>
      </c>
      <c r="H21" s="30">
        <v>0</v>
      </c>
      <c r="I21" s="30">
        <v>0</v>
      </c>
      <c r="J21" s="30">
        <v>0</v>
      </c>
      <c r="K21" s="30">
        <v>1323.86</v>
      </c>
      <c r="L21" s="30">
        <v>1323.86</v>
      </c>
      <c r="M21" s="30">
        <v>0</v>
      </c>
      <c r="N21" s="30">
        <v>1323.86</v>
      </c>
      <c r="O21" s="30">
        <f t="shared" si="4"/>
        <v>11914.74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-611.12</v>
      </c>
      <c r="C23" s="30">
        <v>-1427.47</v>
      </c>
      <c r="D23" s="30">
        <v>-3519.92</v>
      </c>
      <c r="E23" s="30">
        <v>-143.74</v>
      </c>
      <c r="F23" s="30">
        <v>-467.22</v>
      </c>
      <c r="G23" s="30">
        <v>-3025.08</v>
      </c>
      <c r="H23" s="30">
        <v>-2117.7</v>
      </c>
      <c r="I23" s="30">
        <v>-533.12</v>
      </c>
      <c r="J23" s="30">
        <v>-4862.97</v>
      </c>
      <c r="K23" s="30">
        <v>-272.24</v>
      </c>
      <c r="L23" s="30">
        <v>-1139.1</v>
      </c>
      <c r="M23" s="30">
        <v>0</v>
      </c>
      <c r="N23" s="30">
        <v>-196.95</v>
      </c>
      <c r="O23" s="30">
        <f t="shared" si="4"/>
        <v>-18316.63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-43053.13</v>
      </c>
      <c r="C24" s="30">
        <v>-30944.64</v>
      </c>
      <c r="D24" s="30">
        <v>-26473.24</v>
      </c>
      <c r="E24" s="30">
        <v>-8020.46</v>
      </c>
      <c r="F24" s="30">
        <v>-30389.05</v>
      </c>
      <c r="G24" s="30">
        <v>-37323.84</v>
      </c>
      <c r="H24" s="30">
        <v>-6300.16</v>
      </c>
      <c r="I24" s="30">
        <v>-29730.84</v>
      </c>
      <c r="J24" s="30">
        <v>-27372.26</v>
      </c>
      <c r="K24" s="30">
        <v>-36194.52</v>
      </c>
      <c r="L24" s="30">
        <v>-33208.53</v>
      </c>
      <c r="M24" s="30">
        <v>-14918.2</v>
      </c>
      <c r="N24" s="30">
        <v>-10282.8</v>
      </c>
      <c r="O24" s="30">
        <f t="shared" si="4"/>
        <v>-334211.67000000004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35607.16</v>
      </c>
      <c r="C25" s="30">
        <v>34477.04</v>
      </c>
      <c r="D25" s="30">
        <v>12816.47</v>
      </c>
      <c r="E25" s="30">
        <v>6884.15</v>
      </c>
      <c r="F25" s="30">
        <v>14569.78</v>
      </c>
      <c r="G25" s="30">
        <v>15940.43</v>
      </c>
      <c r="H25" s="30">
        <v>0</v>
      </c>
      <c r="I25" s="30">
        <v>36634.42</v>
      </c>
      <c r="J25" s="30">
        <v>22061.64</v>
      </c>
      <c r="K25" s="30">
        <v>33850.57</v>
      </c>
      <c r="L25" s="30">
        <v>34494.26</v>
      </c>
      <c r="M25" s="30">
        <v>25701.02</v>
      </c>
      <c r="N25" s="30">
        <v>7257.13</v>
      </c>
      <c r="O25" s="30">
        <f t="shared" si="4"/>
        <v>280294.07000000007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-26444</v>
      </c>
      <c r="C27" s="30">
        <f>+C28+C30+C41+C42+C45-C46</f>
        <v>-19967.2</v>
      </c>
      <c r="D27" s="30">
        <f t="shared" si="6"/>
        <v>-19544.8</v>
      </c>
      <c r="E27" s="30">
        <f t="shared" si="6"/>
        <v>-2569.6</v>
      </c>
      <c r="F27" s="30">
        <f t="shared" si="6"/>
        <v>-13750</v>
      </c>
      <c r="G27" s="30">
        <f t="shared" si="6"/>
        <v>-19575.6</v>
      </c>
      <c r="H27" s="30">
        <f t="shared" si="6"/>
        <v>-2569.6</v>
      </c>
      <c r="I27" s="30">
        <f t="shared" si="6"/>
        <v>-20072.8</v>
      </c>
      <c r="J27" s="30">
        <f t="shared" si="6"/>
        <v>-18110.4</v>
      </c>
      <c r="K27" s="30">
        <f t="shared" si="6"/>
        <v>-21076</v>
      </c>
      <c r="L27" s="30">
        <f t="shared" si="6"/>
        <v>-15391.2</v>
      </c>
      <c r="M27" s="30">
        <f t="shared" si="6"/>
        <v>-4950</v>
      </c>
      <c r="N27" s="30">
        <f t="shared" si="6"/>
        <v>-3872</v>
      </c>
      <c r="O27" s="30">
        <f t="shared" si="6"/>
        <v>-187893.20000000004</v>
      </c>
    </row>
    <row r="28" spans="1:15" ht="18.75" customHeight="1">
      <c r="A28" s="26" t="s">
        <v>40</v>
      </c>
      <c r="B28" s="31">
        <f>+B29</f>
        <v>-26444</v>
      </c>
      <c r="C28" s="31">
        <f>+C29</f>
        <v>-19967.2</v>
      </c>
      <c r="D28" s="31">
        <f aca="true" t="shared" si="7" ref="D28:O28">+D29</f>
        <v>-19544.8</v>
      </c>
      <c r="E28" s="31">
        <f t="shared" si="7"/>
        <v>-2569.6</v>
      </c>
      <c r="F28" s="31">
        <f t="shared" si="7"/>
        <v>-13750</v>
      </c>
      <c r="G28" s="31">
        <f t="shared" si="7"/>
        <v>-19575.6</v>
      </c>
      <c r="H28" s="31">
        <f t="shared" si="7"/>
        <v>-2569.6</v>
      </c>
      <c r="I28" s="31">
        <f t="shared" si="7"/>
        <v>-20072.8</v>
      </c>
      <c r="J28" s="31">
        <f t="shared" si="7"/>
        <v>-18110.4</v>
      </c>
      <c r="K28" s="31">
        <f t="shared" si="7"/>
        <v>-21076</v>
      </c>
      <c r="L28" s="31">
        <f t="shared" si="7"/>
        <v>-15391.2</v>
      </c>
      <c r="M28" s="31">
        <f t="shared" si="7"/>
        <v>-4950</v>
      </c>
      <c r="N28" s="31">
        <f t="shared" si="7"/>
        <v>-3872</v>
      </c>
      <c r="O28" s="31">
        <f t="shared" si="7"/>
        <v>-187893.20000000004</v>
      </c>
    </row>
    <row r="29" spans="1:26" ht="18.75" customHeight="1">
      <c r="A29" s="27" t="s">
        <v>41</v>
      </c>
      <c r="B29" s="16">
        <f>ROUND((-B9)*$G$3,2)</f>
        <v>-26444</v>
      </c>
      <c r="C29" s="16">
        <f aca="true" t="shared" si="8" ref="C29:N29">ROUND((-C9)*$G$3,2)</f>
        <v>-19967.2</v>
      </c>
      <c r="D29" s="16">
        <f t="shared" si="8"/>
        <v>-19544.8</v>
      </c>
      <c r="E29" s="16">
        <f t="shared" si="8"/>
        <v>-2569.6</v>
      </c>
      <c r="F29" s="16">
        <f t="shared" si="8"/>
        <v>-13750</v>
      </c>
      <c r="G29" s="16">
        <f t="shared" si="8"/>
        <v>-19575.6</v>
      </c>
      <c r="H29" s="16">
        <f t="shared" si="8"/>
        <v>-2569.6</v>
      </c>
      <c r="I29" s="16">
        <f t="shared" si="8"/>
        <v>-20072.8</v>
      </c>
      <c r="J29" s="16">
        <f t="shared" si="8"/>
        <v>-18110.4</v>
      </c>
      <c r="K29" s="16">
        <f t="shared" si="8"/>
        <v>-21076</v>
      </c>
      <c r="L29" s="16">
        <f t="shared" si="8"/>
        <v>-15391.2</v>
      </c>
      <c r="M29" s="16">
        <f t="shared" si="8"/>
        <v>-4950</v>
      </c>
      <c r="N29" s="16">
        <f t="shared" si="8"/>
        <v>-3872</v>
      </c>
      <c r="O29" s="32">
        <f aca="true" t="shared" si="9" ref="O29:O46">SUM(B29:N29)</f>
        <v>-187893.20000000004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328352.29999999993</v>
      </c>
      <c r="C44" s="36">
        <f t="shared" si="11"/>
        <v>233095.57000000004</v>
      </c>
      <c r="D44" s="36">
        <f t="shared" si="11"/>
        <v>195795.66000000003</v>
      </c>
      <c r="E44" s="36">
        <f t="shared" si="11"/>
        <v>58040.36000000001</v>
      </c>
      <c r="F44" s="36">
        <f t="shared" si="11"/>
        <v>242189.56999999998</v>
      </c>
      <c r="G44" s="36">
        <f t="shared" si="11"/>
        <v>261594.8699999999</v>
      </c>
      <c r="H44" s="36">
        <f t="shared" si="11"/>
        <v>35478.43</v>
      </c>
      <c r="I44" s="36">
        <f t="shared" si="11"/>
        <v>222468.72999999998</v>
      </c>
      <c r="J44" s="36">
        <f t="shared" si="11"/>
        <v>220941.30999999997</v>
      </c>
      <c r="K44" s="36">
        <f t="shared" si="11"/>
        <v>322472.16</v>
      </c>
      <c r="L44" s="36">
        <f t="shared" si="11"/>
        <v>295815.8599999999</v>
      </c>
      <c r="M44" s="36">
        <f t="shared" si="11"/>
        <v>128622.41</v>
      </c>
      <c r="N44" s="36">
        <f t="shared" si="11"/>
        <v>64734.08</v>
      </c>
      <c r="O44" s="36">
        <f>SUM(B44:N44)</f>
        <v>2609601.31</v>
      </c>
      <c r="P44"/>
      <c r="Q44" s="43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328352.3</v>
      </c>
      <c r="C50" s="51">
        <f t="shared" si="12"/>
        <v>233095.57</v>
      </c>
      <c r="D50" s="51">
        <f t="shared" si="12"/>
        <v>195795.66</v>
      </c>
      <c r="E50" s="51">
        <f t="shared" si="12"/>
        <v>58040.36</v>
      </c>
      <c r="F50" s="51">
        <f t="shared" si="12"/>
        <v>242189.57</v>
      </c>
      <c r="G50" s="51">
        <f t="shared" si="12"/>
        <v>261594.87</v>
      </c>
      <c r="H50" s="51">
        <f t="shared" si="12"/>
        <v>35478.43</v>
      </c>
      <c r="I50" s="51">
        <f t="shared" si="12"/>
        <v>222468.73</v>
      </c>
      <c r="J50" s="51">
        <f t="shared" si="12"/>
        <v>220941.32</v>
      </c>
      <c r="K50" s="51">
        <f t="shared" si="12"/>
        <v>322472.16</v>
      </c>
      <c r="L50" s="51">
        <f t="shared" si="12"/>
        <v>295815.86</v>
      </c>
      <c r="M50" s="51">
        <f t="shared" si="12"/>
        <v>128622.41</v>
      </c>
      <c r="N50" s="51">
        <f t="shared" si="12"/>
        <v>64734.09</v>
      </c>
      <c r="O50" s="36">
        <f t="shared" si="12"/>
        <v>2609601.33</v>
      </c>
      <c r="Q50"/>
    </row>
    <row r="51" spans="1:18" ht="18.75" customHeight="1">
      <c r="A51" s="26" t="s">
        <v>59</v>
      </c>
      <c r="B51" s="51">
        <v>278585.63</v>
      </c>
      <c r="C51" s="51">
        <v>177482.38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456068.01</v>
      </c>
      <c r="P51"/>
      <c r="Q51"/>
      <c r="R51" s="43"/>
    </row>
    <row r="52" spans="1:16" ht="18.75" customHeight="1">
      <c r="A52" s="26" t="s">
        <v>60</v>
      </c>
      <c r="B52" s="51">
        <v>49766.67</v>
      </c>
      <c r="C52" s="51">
        <v>55613.19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105379.86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195795.66</v>
      </c>
      <c r="E53" s="52">
        <v>0</v>
      </c>
      <c r="F53" s="52">
        <v>0</v>
      </c>
      <c r="G53" s="52">
        <v>0</v>
      </c>
      <c r="H53" s="51">
        <v>35478.43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231274.09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58040.36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58040.36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242189.57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242189.57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261594.87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261594.87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222468.73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222468.73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220941.32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220941.32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322472.16</v>
      </c>
      <c r="L59" s="31">
        <v>295815.86</v>
      </c>
      <c r="M59" s="52">
        <v>0</v>
      </c>
      <c r="N59" s="52">
        <v>0</v>
      </c>
      <c r="O59" s="36">
        <f t="shared" si="13"/>
        <v>618288.02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128622.41</v>
      </c>
      <c r="N60" s="52">
        <v>0</v>
      </c>
      <c r="O60" s="36">
        <f t="shared" si="13"/>
        <v>128622.41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64734.09</v>
      </c>
      <c r="O61" s="55">
        <f t="shared" si="13"/>
        <v>64734.09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68"/>
      <c r="C64" s="68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2020-07-17T21:29:28Z</dcterms:modified>
  <cp:category/>
  <cp:version/>
  <cp:contentType/>
  <cp:contentStatus/>
</cp:coreProperties>
</file>