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<sst xmlns="http://schemas.openxmlformats.org/spreadsheetml/2006/main" count="79" uniqueCount="76">
  <si>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</si>
  <si>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</si>
  <si>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</si>
  <si>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</si>
  <si>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</si>
  <si>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</si>
  <si>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</si>
  <si>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</si>
  <si>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</si>
  <si>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</si>
  <si>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</si>
  <si>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</si>
  <si>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</si>
  <si>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</si>
  <si>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</si>
  <si>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</si>
  <si>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</si>
  <si>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</si>
  <si>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</si>
  <si>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</si>
  <si>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</si>
  <si>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</si>
  <si>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</si>
  <si>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</si>
  <si>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</si>
  <si>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</si>
  <si>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</si>
  <si>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</si>
  <si>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</si>
  <si>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</si>
  <si>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</si>
  <si>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</si>
  <si>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</si>
  <si>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</si>
  <si>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</si>
  <si>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</si>
  <si>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</si>
  <si>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</si>
  <si>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</si>
  <si>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</si>
  <si>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</si>
  <si>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</si>
  <si>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</si>
  <si>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</si>
  <si>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</si>
  <si>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</si>
  <si>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</si>
  <si>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</si>
  <si>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</si>
  <si>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</si>
  <si>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</si>
  <si>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</si>
  <si>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</si>
  <si>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</si>
  <si>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</si>
  <si>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</si>
  <si>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</si>
  <si>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</si>
  <si>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</si>
  <si>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</si>
  <si>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</si>
  <si>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</si>
  <si>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</si>
  <si>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</si>
  <si>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</si>
  <si>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</si>
  <si>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</si>
  <si>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</si>
  <si>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</si>
  <si>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</si>
  <si>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</si>
  <si>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</si>
  <si>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</si>
  <si>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</si>
  <si>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</si>
  <si>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07/07/20 - VENCIMENTO 14/07/20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</si>
</sst>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8"/>
      <color rgb="FF00000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250978</v>
      </c>
      <c r="C7" s="9">
        <f t="shared" si="0"/>
        <v>171245</v>
      </c>
      <c r="D7" s="9">
        <f t="shared" si="0"/>
        <v>193318</v>
      </c>
      <c r="E7" s="9">
        <f t="shared" si="0"/>
        <v>40936</v>
      </c>
      <c r="F7" s="9">
        <f t="shared" si="0"/>
        <v>138963</v>
      </c>
      <c r="G7" s="9">
        <f t="shared" si="0"/>
        <v>212475</v>
      </c>
      <c r="H7" s="9">
        <f t="shared" si="0"/>
        <v>35266</v>
      </c>
      <c r="I7" s="9">
        <f t="shared" si="0"/>
        <v>173348</v>
      </c>
      <c r="J7" s="9">
        <f t="shared" si="0"/>
        <v>155814</v>
      </c>
      <c r="K7" s="9">
        <f t="shared" si="0"/>
        <v>217274</v>
      </c>
      <c r="L7" s="9">
        <f t="shared" si="0"/>
        <v>176056</v>
      </c>
      <c r="M7" s="9">
        <f t="shared" si="0"/>
        <v>68119</v>
      </c>
      <c r="N7" s="9">
        <f t="shared" si="0"/>
        <v>48639</v>
      </c>
      <c r="O7" s="9">
        <f t="shared" si="0"/>
        <v>1882431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11740</v>
      </c>
      <c r="C8" s="11">
        <f t="shared" si="1"/>
        <v>10106</v>
      </c>
      <c r="D8" s="11">
        <f t="shared" si="1"/>
        <v>8360</v>
      </c>
      <c r="E8" s="11">
        <f t="shared" si="1"/>
        <v>1435</v>
      </c>
      <c r="F8" s="11">
        <f t="shared" si="1"/>
        <v>5783</v>
      </c>
      <c r="G8" s="11">
        <f t="shared" si="1"/>
        <v>9892</v>
      </c>
      <c r="H8" s="11">
        <f t="shared" si="1"/>
        <v>1963</v>
      </c>
      <c r="I8" s="11">
        <f t="shared" si="1"/>
        <v>10363</v>
      </c>
      <c r="J8" s="11">
        <f t="shared" si="1"/>
        <v>8571</v>
      </c>
      <c r="K8" s="11">
        <f t="shared" si="1"/>
        <v>7796</v>
      </c>
      <c r="L8" s="11">
        <f t="shared" si="1"/>
        <v>6981</v>
      </c>
      <c r="M8" s="11">
        <f t="shared" si="1"/>
        <v>2844</v>
      </c>
      <c r="N8" s="11">
        <f t="shared" si="1"/>
        <v>2888</v>
      </c>
      <c r="O8" s="11">
        <f t="shared" si="1"/>
        <v>88722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11740</v>
      </c>
      <c r="C9" s="11">
        <v>10106</v>
      </c>
      <c r="D9" s="11">
        <v>8360</v>
      </c>
      <c r="E9" s="11">
        <v>1435</v>
      </c>
      <c r="F9" s="11">
        <v>5783</v>
      </c>
      <c r="G9" s="11">
        <v>9892</v>
      </c>
      <c r="H9" s="11">
        <v>1955</v>
      </c>
      <c r="I9" s="11">
        <v>10362</v>
      </c>
      <c r="J9" s="11">
        <v>8571</v>
      </c>
      <c r="K9" s="11">
        <v>7795</v>
      </c>
      <c r="L9" s="11">
        <v>6981</v>
      </c>
      <c r="M9" s="11">
        <v>2838</v>
      </c>
      <c r="N9" s="11">
        <v>2888</v>
      </c>
      <c r="O9" s="11">
        <f>SUM(B9:N9)</f>
        <v>88706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1</v>
      </c>
      <c r="J10" s="13">
        <v>0</v>
      </c>
      <c r="K10" s="13">
        <v>1</v>
      </c>
      <c r="L10" s="13">
        <v>0</v>
      </c>
      <c r="M10" s="13">
        <v>6</v>
      </c>
      <c r="N10" s="13">
        <v>0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239238</v>
      </c>
      <c r="C11" s="13">
        <v>161139</v>
      </c>
      <c r="D11" s="13">
        <v>184958</v>
      </c>
      <c r="E11" s="13">
        <v>39501</v>
      </c>
      <c r="F11" s="13">
        <v>133180</v>
      </c>
      <c r="G11" s="13">
        <v>202583</v>
      </c>
      <c r="H11" s="13">
        <v>33303</v>
      </c>
      <c r="I11" s="13">
        <v>162985</v>
      </c>
      <c r="J11" s="13">
        <v>147243</v>
      </c>
      <c r="K11" s="13">
        <v>209478</v>
      </c>
      <c r="L11" s="13">
        <v>169075</v>
      </c>
      <c r="M11" s="13">
        <v>65275</v>
      </c>
      <c r="N11" s="13">
        <v>45751</v>
      </c>
      <c r="O11" s="11">
        <f>SUM(B11:N11)</f>
        <v>1793709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1.72221274223102</v>
      </c>
      <c r="C15" s="19">
        <v>1.863310476972132</v>
      </c>
      <c r="D15" s="19">
        <v>1.605571553308484</v>
      </c>
      <c r="E15" s="19">
        <v>1.315813542521726</v>
      </c>
      <c r="F15" s="19">
        <v>2.1838515642292</v>
      </c>
      <c r="G15" s="19">
        <v>2.330045469777287</v>
      </c>
      <c r="H15" s="19">
        <v>2.137364645103714</v>
      </c>
      <c r="I15" s="19">
        <v>1.803454291869284</v>
      </c>
      <c r="J15" s="19">
        <v>1.930156192583816</v>
      </c>
      <c r="K15" s="19">
        <v>1.789231974095916</v>
      </c>
      <c r="L15" s="19">
        <v>1.820708306273197</v>
      </c>
      <c r="M15" s="19">
        <v>1.762372964862935</v>
      </c>
      <c r="N15" s="19">
        <v>1.892040786555138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993066.2300000001</v>
      </c>
      <c r="C17" s="24">
        <f aca="true" t="shared" si="2" ref="C17:N17">C18+C19+C20+C21+C22+C23+C24+C25</f>
        <v>765298.88</v>
      </c>
      <c r="D17" s="24">
        <f t="shared" si="2"/>
        <v>621739.8699999999</v>
      </c>
      <c r="E17" s="24">
        <f t="shared" si="2"/>
        <v>190245.88</v>
      </c>
      <c r="F17" s="24">
        <f t="shared" si="2"/>
        <v>710772.1200000001</v>
      </c>
      <c r="G17" s="24">
        <f t="shared" si="2"/>
        <v>952616.17</v>
      </c>
      <c r="H17" s="24">
        <f t="shared" si="2"/>
        <v>190542.77000000002</v>
      </c>
      <c r="I17" s="24">
        <f t="shared" si="2"/>
        <v>736036.54</v>
      </c>
      <c r="J17" s="24">
        <f t="shared" si="2"/>
        <v>704665.42</v>
      </c>
      <c r="K17" s="24">
        <f t="shared" si="2"/>
        <v>879090.27</v>
      </c>
      <c r="L17" s="24">
        <f t="shared" si="2"/>
        <v>828132.7799999999</v>
      </c>
      <c r="M17" s="24">
        <f t="shared" si="2"/>
        <v>365341.52</v>
      </c>
      <c r="N17" s="24">
        <f t="shared" si="2"/>
        <v>242743.44</v>
      </c>
      <c r="O17" s="24">
        <f>O18+O19+O20+O21+O22+O23+O24+O25</f>
        <v>8180291.890000001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560735.05</v>
      </c>
      <c r="C18" s="30">
        <f t="shared" si="3"/>
        <v>395147.84</v>
      </c>
      <c r="D18" s="30">
        <f t="shared" si="3"/>
        <v>391120.98</v>
      </c>
      <c r="E18" s="30">
        <f t="shared" si="3"/>
        <v>141683.59</v>
      </c>
      <c r="F18" s="30">
        <f t="shared" si="3"/>
        <v>325757.06</v>
      </c>
      <c r="G18" s="30">
        <f t="shared" si="3"/>
        <v>409460.57</v>
      </c>
      <c r="H18" s="30">
        <f t="shared" si="3"/>
        <v>91123.82</v>
      </c>
      <c r="I18" s="30">
        <f t="shared" si="3"/>
        <v>396828.24</v>
      </c>
      <c r="J18" s="30">
        <f t="shared" si="3"/>
        <v>359011.04</v>
      </c>
      <c r="K18" s="30">
        <f t="shared" si="3"/>
        <v>473526.96</v>
      </c>
      <c r="L18" s="30">
        <f t="shared" si="3"/>
        <v>436689.3</v>
      </c>
      <c r="M18" s="30">
        <f t="shared" si="3"/>
        <v>195194.99</v>
      </c>
      <c r="N18" s="30">
        <f t="shared" si="3"/>
        <v>125955.55</v>
      </c>
      <c r="O18" s="30">
        <f aca="true" t="shared" si="4" ref="O18:O25">SUM(B18:N18)</f>
        <v>4302234.99</v>
      </c>
    </row>
    <row r="19" spans="1:23" ht="18.75" customHeight="1">
      <c r="A19" s="26" t="s">
        <v>35</v>
      </c>
      <c r="B19" s="30">
        <f>IF(B15&lt;&gt;0,ROUND((B15-1)*B18,2),0)</f>
        <v>404970</v>
      </c>
      <c r="C19" s="30">
        <f aca="true" t="shared" si="5" ref="C19:N19">IF(C15&lt;&gt;0,ROUND((C15-1)*C18,2),0)</f>
        <v>341135.27</v>
      </c>
      <c r="D19" s="30">
        <f t="shared" si="5"/>
        <v>236851.74</v>
      </c>
      <c r="E19" s="30">
        <f t="shared" si="5"/>
        <v>44745.6</v>
      </c>
      <c r="F19" s="30">
        <f t="shared" si="5"/>
        <v>385648.01</v>
      </c>
      <c r="G19" s="30">
        <f t="shared" si="5"/>
        <v>544601.18</v>
      </c>
      <c r="H19" s="30">
        <f t="shared" si="5"/>
        <v>103641.01</v>
      </c>
      <c r="I19" s="30">
        <f t="shared" si="5"/>
        <v>318833.35</v>
      </c>
      <c r="J19" s="30">
        <f t="shared" si="5"/>
        <v>333936.34</v>
      </c>
      <c r="K19" s="30">
        <f t="shared" si="5"/>
        <v>373722.62</v>
      </c>
      <c r="L19" s="30">
        <f t="shared" si="5"/>
        <v>358394.54</v>
      </c>
      <c r="M19" s="30">
        <f t="shared" si="5"/>
        <v>148811.38</v>
      </c>
      <c r="N19" s="30">
        <f t="shared" si="5"/>
        <v>112357.49</v>
      </c>
      <c r="O19" s="30">
        <f t="shared" si="4"/>
        <v>3707648.5300000003</v>
      </c>
      <c r="W19" s="62"/>
    </row>
    <row r="20" spans="1:15" ht="18.75" customHeight="1">
      <c r="A20" s="26" t="s">
        <v>36</v>
      </c>
      <c r="B20" s="30">
        <v>32762.39</v>
      </c>
      <c r="C20" s="30">
        <v>24186.45</v>
      </c>
      <c r="D20" s="30">
        <v>10860.94</v>
      </c>
      <c r="E20" s="30">
        <v>5088.94</v>
      </c>
      <c r="F20" s="30">
        <v>14329.68</v>
      </c>
      <c r="G20" s="30">
        <v>21299.81</v>
      </c>
      <c r="H20" s="30">
        <v>4027.19</v>
      </c>
      <c r="I20" s="30">
        <v>13996.52</v>
      </c>
      <c r="J20" s="30">
        <v>21552.29</v>
      </c>
      <c r="K20" s="30">
        <v>33131.9</v>
      </c>
      <c r="L20" s="30">
        <v>31462.2</v>
      </c>
      <c r="M20" s="30">
        <v>10552.33</v>
      </c>
      <c r="N20" s="30">
        <v>6333.16</v>
      </c>
      <c r="O20" s="30">
        <f t="shared" si="4"/>
        <v>229583.8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-534.73</v>
      </c>
      <c r="C23" s="30">
        <v>-601.04</v>
      </c>
      <c r="D23" s="30">
        <v>-2754.72</v>
      </c>
      <c r="E23" s="30">
        <v>0</v>
      </c>
      <c r="F23" s="30">
        <v>-467.22</v>
      </c>
      <c r="G23" s="30">
        <v>-1176.42</v>
      </c>
      <c r="H23" s="30">
        <v>-1058.85</v>
      </c>
      <c r="I23" s="30">
        <v>-456.96</v>
      </c>
      <c r="J23" s="30">
        <v>-1929.75</v>
      </c>
      <c r="K23" s="30">
        <v>0</v>
      </c>
      <c r="L23" s="30">
        <v>0</v>
      </c>
      <c r="M23" s="30">
        <v>0</v>
      </c>
      <c r="N23" s="30">
        <v>-65.65</v>
      </c>
      <c r="O23" s="30">
        <f t="shared" si="4"/>
        <v>-9045.339999999998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-43121.36</v>
      </c>
      <c r="C24" s="30">
        <v>-31694.4</v>
      </c>
      <c r="D24" s="30">
        <v>-27155.54</v>
      </c>
      <c r="E24" s="30">
        <v>-8156.4</v>
      </c>
      <c r="F24" s="30">
        <v>-30389.05</v>
      </c>
      <c r="G24" s="30">
        <v>-38833.26</v>
      </c>
      <c r="H24" s="30">
        <v>-7190.4</v>
      </c>
      <c r="I24" s="30">
        <v>-29799.03</v>
      </c>
      <c r="J24" s="30">
        <v>-29966.14</v>
      </c>
      <c r="K24" s="30">
        <v>-36465.64</v>
      </c>
      <c r="L24" s="30">
        <v>-34231.38</v>
      </c>
      <c r="M24" s="30">
        <v>-14918.2</v>
      </c>
      <c r="N24" s="30">
        <v>-10418.1</v>
      </c>
      <c r="O24" s="30">
        <f t="shared" si="4"/>
        <v>-342338.9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35607.16</v>
      </c>
      <c r="C25" s="30">
        <v>34477.04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33850.57</v>
      </c>
      <c r="L25" s="30">
        <v>34494.26</v>
      </c>
      <c r="M25" s="30">
        <v>25701.02</v>
      </c>
      <c r="N25" s="30">
        <v>7257.13</v>
      </c>
      <c r="O25" s="30">
        <f t="shared" si="4"/>
        <v>280294.07000000007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-51656</v>
      </c>
      <c r="C27" s="30">
        <f>+C28+C30+C41+C42+C45-C46</f>
        <v>-44466.4</v>
      </c>
      <c r="D27" s="30">
        <f t="shared" si="6"/>
        <v>-36784</v>
      </c>
      <c r="E27" s="30">
        <f t="shared" si="6"/>
        <v>-6314</v>
      </c>
      <c r="F27" s="30">
        <f t="shared" si="6"/>
        <v>-25445.2</v>
      </c>
      <c r="G27" s="30">
        <f t="shared" si="6"/>
        <v>-43524.8</v>
      </c>
      <c r="H27" s="30">
        <f t="shared" si="6"/>
        <v>-8602</v>
      </c>
      <c r="I27" s="30">
        <f t="shared" si="6"/>
        <v>-45592.8</v>
      </c>
      <c r="J27" s="30">
        <f t="shared" si="6"/>
        <v>-37712.4</v>
      </c>
      <c r="K27" s="30">
        <f t="shared" si="6"/>
        <v>-34298</v>
      </c>
      <c r="L27" s="30">
        <f t="shared" si="6"/>
        <v>-30716.4</v>
      </c>
      <c r="M27" s="30">
        <f t="shared" si="6"/>
        <v>-12487.2</v>
      </c>
      <c r="N27" s="30">
        <f t="shared" si="6"/>
        <v>-12707.2</v>
      </c>
      <c r="O27" s="30">
        <f t="shared" si="6"/>
        <v>-390306.4000000001</v>
      </c>
    </row>
    <row r="28" spans="1:15" ht="18.75" customHeight="1">
      <c r="A28" s="26" t="s">
        <v>40</v>
      </c>
      <c r="B28" s="31">
        <f>+B29</f>
        <v>-51656</v>
      </c>
      <c r="C28" s="31">
        <f>+C29</f>
        <v>-44466.4</v>
      </c>
      <c r="D28" s="31">
        <f aca="true" t="shared" si="7" ref="D28:O28">+D29</f>
        <v>-36784</v>
      </c>
      <c r="E28" s="31">
        <f t="shared" si="7"/>
        <v>-6314</v>
      </c>
      <c r="F28" s="31">
        <f t="shared" si="7"/>
        <v>-25445.2</v>
      </c>
      <c r="G28" s="31">
        <f t="shared" si="7"/>
        <v>-43524.8</v>
      </c>
      <c r="H28" s="31">
        <f t="shared" si="7"/>
        <v>-8602</v>
      </c>
      <c r="I28" s="31">
        <f t="shared" si="7"/>
        <v>-45592.8</v>
      </c>
      <c r="J28" s="31">
        <f t="shared" si="7"/>
        <v>-37712.4</v>
      </c>
      <c r="K28" s="31">
        <f t="shared" si="7"/>
        <v>-34298</v>
      </c>
      <c r="L28" s="31">
        <f t="shared" si="7"/>
        <v>-30716.4</v>
      </c>
      <c r="M28" s="31">
        <f t="shared" si="7"/>
        <v>-12487.2</v>
      </c>
      <c r="N28" s="31">
        <f t="shared" si="7"/>
        <v>-12707.2</v>
      </c>
      <c r="O28" s="31">
        <f t="shared" si="7"/>
        <v>-390306.4000000001</v>
      </c>
    </row>
    <row r="29" spans="1:26" ht="18.75" customHeight="1">
      <c r="A29" s="27" t="s">
        <v>41</v>
      </c>
      <c r="B29" s="16">
        <f>ROUND((-B9)*$G$3,2)</f>
        <v>-51656</v>
      </c>
      <c r="C29" s="16">
        <f aca="true" t="shared" si="8" ref="C29:N29">ROUND((-C9)*$G$3,2)</f>
        <v>-44466.4</v>
      </c>
      <c r="D29" s="16">
        <f t="shared" si="8"/>
        <v>-36784</v>
      </c>
      <c r="E29" s="16">
        <f t="shared" si="8"/>
        <v>-6314</v>
      </c>
      <c r="F29" s="16">
        <f t="shared" si="8"/>
        <v>-25445.2</v>
      </c>
      <c r="G29" s="16">
        <f t="shared" si="8"/>
        <v>-43524.8</v>
      </c>
      <c r="H29" s="16">
        <f t="shared" si="8"/>
        <v>-8602</v>
      </c>
      <c r="I29" s="16">
        <f t="shared" si="8"/>
        <v>-45592.8</v>
      </c>
      <c r="J29" s="16">
        <f t="shared" si="8"/>
        <v>-37712.4</v>
      </c>
      <c r="K29" s="16">
        <f t="shared" si="8"/>
        <v>-34298</v>
      </c>
      <c r="L29" s="16">
        <f t="shared" si="8"/>
        <v>-30716.4</v>
      </c>
      <c r="M29" s="16">
        <f t="shared" si="8"/>
        <v>-12487.2</v>
      </c>
      <c r="N29" s="16">
        <f t="shared" si="8"/>
        <v>-12707.2</v>
      </c>
      <c r="O29" s="32">
        <f aca="true" t="shared" si="9" ref="O29:O46">SUM(B29:N29)</f>
        <v>-390306.4000000001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941410.2300000001</v>
      </c>
      <c r="C44" s="36">
        <f t="shared" si="11"/>
        <v>720832.48</v>
      </c>
      <c r="D44" s="36">
        <f t="shared" si="11"/>
        <v>584955.8699999999</v>
      </c>
      <c r="E44" s="36">
        <f t="shared" si="11"/>
        <v>183931.88</v>
      </c>
      <c r="F44" s="36">
        <f t="shared" si="11"/>
        <v>685326.9200000002</v>
      </c>
      <c r="G44" s="36">
        <f t="shared" si="11"/>
        <v>909091.37</v>
      </c>
      <c r="H44" s="36">
        <f t="shared" si="11"/>
        <v>181940.77000000002</v>
      </c>
      <c r="I44" s="36">
        <f t="shared" si="11"/>
        <v>690443.74</v>
      </c>
      <c r="J44" s="36">
        <f t="shared" si="11"/>
        <v>666953.02</v>
      </c>
      <c r="K44" s="36">
        <f t="shared" si="11"/>
        <v>844792.27</v>
      </c>
      <c r="L44" s="36">
        <f t="shared" si="11"/>
        <v>797416.3799999999</v>
      </c>
      <c r="M44" s="36">
        <f t="shared" si="11"/>
        <v>352854.32</v>
      </c>
      <c r="N44" s="36">
        <f t="shared" si="11"/>
        <v>230036.24</v>
      </c>
      <c r="O44" s="36">
        <f>SUM(B44:N44)</f>
        <v>7789985.489999999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941410.22</v>
      </c>
      <c r="C50" s="51">
        <f t="shared" si="12"/>
        <v>720832.47</v>
      </c>
      <c r="D50" s="51">
        <f t="shared" si="12"/>
        <v>584955.87</v>
      </c>
      <c r="E50" s="51">
        <f t="shared" si="12"/>
        <v>183931.88</v>
      </c>
      <c r="F50" s="51">
        <f t="shared" si="12"/>
        <v>685326.93</v>
      </c>
      <c r="G50" s="51">
        <f t="shared" si="12"/>
        <v>909091.37</v>
      </c>
      <c r="H50" s="51">
        <f t="shared" si="12"/>
        <v>181940.77</v>
      </c>
      <c r="I50" s="51">
        <f t="shared" si="12"/>
        <v>690443.75</v>
      </c>
      <c r="J50" s="51">
        <f t="shared" si="12"/>
        <v>666953.02</v>
      </c>
      <c r="K50" s="51">
        <f t="shared" si="12"/>
        <v>844792.26</v>
      </c>
      <c r="L50" s="51">
        <f t="shared" si="12"/>
        <v>797416.38</v>
      </c>
      <c r="M50" s="51">
        <f t="shared" si="12"/>
        <v>352854.33</v>
      </c>
      <c r="N50" s="51">
        <f t="shared" si="12"/>
        <v>230036.25</v>
      </c>
      <c r="O50" s="36">
        <f t="shared" si="12"/>
        <v>7789985.5</v>
      </c>
      <c r="Q50"/>
    </row>
    <row r="51" spans="1:18" ht="18.75" customHeight="1">
      <c r="A51" s="26" t="s">
        <v>59</v>
      </c>
      <c r="B51" s="51">
        <v>787423.7</v>
      </c>
      <c r="C51" s="51">
        <v>528652.95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1316076.65</v>
      </c>
      <c r="P51"/>
      <c r="Q51"/>
      <c r="R51" s="43"/>
    </row>
    <row r="52" spans="1:16" ht="18.75" customHeight="1">
      <c r="A52" s="26" t="s">
        <v>60</v>
      </c>
      <c r="B52" s="51">
        <v>153986.52</v>
      </c>
      <c r="C52" s="51">
        <v>192179.52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346166.04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584955.87</v>
      </c>
      <c r="E53" s="52">
        <v>0</v>
      </c>
      <c r="F53" s="52">
        <v>0</v>
      </c>
      <c r="G53" s="52">
        <v>0</v>
      </c>
      <c r="H53" s="51">
        <v>181940.77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766896.64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183931.88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183931.88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685326.93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685326.93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909091.37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909091.37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690443.75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690443.75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666953.02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666953.02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844792.26</v>
      </c>
      <c r="L59" s="31">
        <v>797416.38</v>
      </c>
      <c r="M59" s="52">
        <v>0</v>
      </c>
      <c r="N59" s="52">
        <v>0</v>
      </c>
      <c r="O59" s="36">
        <f t="shared" si="13"/>
        <v>1642208.6400000001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352854.33</v>
      </c>
      <c r="N60" s="52">
        <v>0</v>
      </c>
      <c r="O60" s="36">
        <f t="shared" si="13"/>
        <v>352854.33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230036.25</v>
      </c>
      <c r="O61" s="55">
        <f t="shared" si="13"/>
        <v>230036.25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2" ht="14.25">
      <c r="B64" s="63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63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2020-07-13T18:38:05Z</dcterms:modified>
  <cp:category/>
  <cp:version/>
  <cp:contentType/>
  <cp:contentStatus/>
</cp:coreProperties>
</file>