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<sst xmlns="http://schemas.openxmlformats.org/spreadsheetml/2006/main" count="79" uniqueCount="76">
  <si>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</si>
  <si>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</si>
  <si>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</si>
  <si>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</si>
  <si>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</si>
  <si>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</si>
  <si>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</si>
  <si>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</si>
  <si>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</si>
  <si>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</si>
  <si>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</si>
  <si>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</si>
  <si>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</si>
  <si>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</si>
  <si>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</si>
  <si>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</si>
  <si>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</si>
  <si>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</si>
  <si>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</si>
  <si>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</si>
  <si>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</si>
  <si>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</si>
  <si>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</si>
  <si>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</si>
  <si>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</si>
  <si>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</si>
  <si>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</si>
  <si>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</si>
  <si>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</si>
  <si>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</si>
  <si>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</si>
  <si>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</si>
  <si>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</si>
  <si>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</si>
  <si>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</si>
  <si>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</si>
  <si>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</si>
  <si>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</si>
  <si>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</si>
  <si>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</si>
  <si>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</si>
  <si>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</si>
  <si>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</si>
  <si>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</si>
  <si>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</si>
  <si>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</si>
  <si>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</si>
  <si>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</si>
  <si>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</si>
  <si>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</si>
  <si>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</si>
  <si>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</si>
  <si>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</si>
  <si>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</si>
  <si>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</si>
  <si>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</si>
  <si>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</si>
  <si>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</si>
  <si>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</si>
  <si>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</si>
  <si>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</si>
  <si>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</si>
  <si>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</si>
  <si>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</si>
  <si>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</si>
  <si>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</si>
  <si>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</si>
  <si>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</si>
  <si>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</si>
  <si>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</si>
  <si>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</si>
  <si>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</si>
  <si>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</si>
  <si>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</si>
  <si>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</si>
  <si>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06/07/20 - VENCIMENTO 13/07/20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</si>
</sst>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237062</v>
      </c>
      <c r="C7" s="9">
        <f t="shared" si="0"/>
        <v>161831</v>
      </c>
      <c r="D7" s="9">
        <f t="shared" si="0"/>
        <v>184990</v>
      </c>
      <c r="E7" s="9">
        <f t="shared" si="0"/>
        <v>38763</v>
      </c>
      <c r="F7" s="9">
        <f t="shared" si="0"/>
        <v>129703</v>
      </c>
      <c r="G7" s="9">
        <f t="shared" si="0"/>
        <v>200429</v>
      </c>
      <c r="H7" s="9">
        <f t="shared" si="0"/>
        <v>33827</v>
      </c>
      <c r="I7" s="9">
        <f t="shared" si="0"/>
        <v>157807</v>
      </c>
      <c r="J7" s="9">
        <f t="shared" si="0"/>
        <v>149171</v>
      </c>
      <c r="K7" s="9">
        <f t="shared" si="0"/>
        <v>206357</v>
      </c>
      <c r="L7" s="9">
        <f t="shared" si="0"/>
        <v>166222</v>
      </c>
      <c r="M7" s="9">
        <f t="shared" si="0"/>
        <v>66218</v>
      </c>
      <c r="N7" s="9">
        <f t="shared" si="0"/>
        <v>46143</v>
      </c>
      <c r="O7" s="9">
        <f t="shared" si="0"/>
        <v>1778523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12022</v>
      </c>
      <c r="C8" s="11">
        <f t="shared" si="1"/>
        <v>10273</v>
      </c>
      <c r="D8" s="11">
        <f t="shared" si="1"/>
        <v>8953</v>
      </c>
      <c r="E8" s="11">
        <f t="shared" si="1"/>
        <v>1563</v>
      </c>
      <c r="F8" s="11">
        <f t="shared" si="1"/>
        <v>6018</v>
      </c>
      <c r="G8" s="11">
        <f t="shared" si="1"/>
        <v>9642</v>
      </c>
      <c r="H8" s="11">
        <f t="shared" si="1"/>
        <v>1971</v>
      </c>
      <c r="I8" s="11">
        <f t="shared" si="1"/>
        <v>9907</v>
      </c>
      <c r="J8" s="11">
        <f t="shared" si="1"/>
        <v>8532</v>
      </c>
      <c r="K8" s="11">
        <f t="shared" si="1"/>
        <v>7839</v>
      </c>
      <c r="L8" s="11">
        <f t="shared" si="1"/>
        <v>6954</v>
      </c>
      <c r="M8" s="11">
        <f t="shared" si="1"/>
        <v>2915</v>
      </c>
      <c r="N8" s="11">
        <f t="shared" si="1"/>
        <v>2909</v>
      </c>
      <c r="O8" s="11">
        <f t="shared" si="1"/>
        <v>89498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12022</v>
      </c>
      <c r="C9" s="11">
        <v>10273</v>
      </c>
      <c r="D9" s="11">
        <v>8953</v>
      </c>
      <c r="E9" s="11">
        <v>1563</v>
      </c>
      <c r="F9" s="11">
        <v>6018</v>
      </c>
      <c r="G9" s="11">
        <v>9642</v>
      </c>
      <c r="H9" s="11">
        <v>1959</v>
      </c>
      <c r="I9" s="11">
        <v>9904</v>
      </c>
      <c r="J9" s="11">
        <v>8532</v>
      </c>
      <c r="K9" s="11">
        <v>7839</v>
      </c>
      <c r="L9" s="11">
        <v>6954</v>
      </c>
      <c r="M9" s="11">
        <v>2911</v>
      </c>
      <c r="N9" s="11">
        <v>2909</v>
      </c>
      <c r="O9" s="11">
        <f>SUM(B9:N9)</f>
        <v>89479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12</v>
      </c>
      <c r="I10" s="13">
        <v>3</v>
      </c>
      <c r="J10" s="13">
        <v>0</v>
      </c>
      <c r="K10" s="13">
        <v>0</v>
      </c>
      <c r="L10" s="13">
        <v>0</v>
      </c>
      <c r="M10" s="13">
        <v>4</v>
      </c>
      <c r="N10" s="13">
        <v>0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225040</v>
      </c>
      <c r="C11" s="13">
        <v>151558</v>
      </c>
      <c r="D11" s="13">
        <v>176037</v>
      </c>
      <c r="E11" s="13">
        <v>37200</v>
      </c>
      <c r="F11" s="13">
        <v>123685</v>
      </c>
      <c r="G11" s="13">
        <v>190787</v>
      </c>
      <c r="H11" s="13">
        <v>31856</v>
      </c>
      <c r="I11" s="13">
        <v>147900</v>
      </c>
      <c r="J11" s="13">
        <v>140639</v>
      </c>
      <c r="K11" s="13">
        <v>198518</v>
      </c>
      <c r="L11" s="13">
        <v>159268</v>
      </c>
      <c r="M11" s="13">
        <v>63303</v>
      </c>
      <c r="N11" s="13">
        <v>43234</v>
      </c>
      <c r="O11" s="11">
        <f>SUM(B11:N11)</f>
        <v>1689025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1.811324644877629</v>
      </c>
      <c r="C15" s="19">
        <v>1.971210867277651</v>
      </c>
      <c r="D15" s="19">
        <v>1.633935532680974</v>
      </c>
      <c r="E15" s="19">
        <v>1.364893095328452</v>
      </c>
      <c r="F15" s="19">
        <v>2.261370162041082</v>
      </c>
      <c r="G15" s="19">
        <v>2.433259038966072</v>
      </c>
      <c r="H15" s="19">
        <v>2.235330326084846</v>
      </c>
      <c r="I15" s="19">
        <v>1.92123847683351</v>
      </c>
      <c r="J15" s="19">
        <v>2.010314043807638</v>
      </c>
      <c r="K15" s="19">
        <v>1.866902820374138</v>
      </c>
      <c r="L15" s="19">
        <v>1.908744463786733</v>
      </c>
      <c r="M15" s="19">
        <v>1.795638567877372</v>
      </c>
      <c r="N15" s="19">
        <v>1.964898454261979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986679.8400000002</v>
      </c>
      <c r="C17" s="24">
        <f aca="true" t="shared" si="2" ref="C17:N17">C18+C19+C20+C21+C22+C23+C24+C25</f>
        <v>765350.32</v>
      </c>
      <c r="D17" s="24">
        <f t="shared" si="2"/>
        <v>605096.87</v>
      </c>
      <c r="E17" s="24">
        <f t="shared" si="2"/>
        <v>187146.32</v>
      </c>
      <c r="F17" s="24">
        <f t="shared" si="2"/>
        <v>686685.65</v>
      </c>
      <c r="G17" s="24">
        <f t="shared" si="2"/>
        <v>938019.09</v>
      </c>
      <c r="H17" s="24">
        <f t="shared" si="2"/>
        <v>190866.38</v>
      </c>
      <c r="I17" s="24">
        <f t="shared" si="2"/>
        <v>714177.7800000001</v>
      </c>
      <c r="J17" s="24">
        <f t="shared" si="2"/>
        <v>702917.3300000001</v>
      </c>
      <c r="K17" s="24">
        <f t="shared" si="2"/>
        <v>871307.2699999999</v>
      </c>
      <c r="L17" s="24">
        <f t="shared" si="2"/>
        <v>819866.19</v>
      </c>
      <c r="M17" s="24">
        <f t="shared" si="2"/>
        <v>361830.67000000004</v>
      </c>
      <c r="N17" s="24">
        <f t="shared" si="2"/>
        <v>239365.81</v>
      </c>
      <c r="O17" s="24">
        <f>O18+O19+O20+O21+O22+O23+O24+O25</f>
        <v>8069309.5200000005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529643.92</v>
      </c>
      <c r="C18" s="30">
        <f t="shared" si="3"/>
        <v>373425.03</v>
      </c>
      <c r="D18" s="30">
        <f t="shared" si="3"/>
        <v>374271.77</v>
      </c>
      <c r="E18" s="30">
        <f t="shared" si="3"/>
        <v>134162.62</v>
      </c>
      <c r="F18" s="30">
        <f t="shared" si="3"/>
        <v>304049.77</v>
      </c>
      <c r="G18" s="30">
        <f t="shared" si="3"/>
        <v>386246.73</v>
      </c>
      <c r="H18" s="30">
        <f t="shared" si="3"/>
        <v>87405.59</v>
      </c>
      <c r="I18" s="30">
        <f t="shared" si="3"/>
        <v>361251.78</v>
      </c>
      <c r="J18" s="30">
        <f t="shared" si="3"/>
        <v>343704.9</v>
      </c>
      <c r="K18" s="30">
        <f t="shared" si="3"/>
        <v>449734.45</v>
      </c>
      <c r="L18" s="30">
        <f t="shared" si="3"/>
        <v>412297.05</v>
      </c>
      <c r="M18" s="30">
        <f t="shared" si="3"/>
        <v>189747.68</v>
      </c>
      <c r="N18" s="30">
        <f t="shared" si="3"/>
        <v>119491.91</v>
      </c>
      <c r="O18" s="30">
        <f aca="true" t="shared" si="4" ref="O18:O25">SUM(B18:N18)</f>
        <v>4065433.2</v>
      </c>
    </row>
    <row r="19" spans="1:23" ht="18.75" customHeight="1">
      <c r="A19" s="26" t="s">
        <v>35</v>
      </c>
      <c r="B19" s="30">
        <f>IF(B15&lt;&gt;0,ROUND((B15-1)*B18,2),0)</f>
        <v>429713.17</v>
      </c>
      <c r="C19" s="30">
        <f aca="true" t="shared" si="5" ref="C19:N19">IF(C15&lt;&gt;0,ROUND((C15-1)*C18,2),0)</f>
        <v>362674.45</v>
      </c>
      <c r="D19" s="30">
        <f t="shared" si="5"/>
        <v>237264.17</v>
      </c>
      <c r="E19" s="30">
        <f t="shared" si="5"/>
        <v>48955.01</v>
      </c>
      <c r="F19" s="30">
        <f t="shared" si="5"/>
        <v>383519.31</v>
      </c>
      <c r="G19" s="30">
        <f t="shared" si="5"/>
        <v>553591.62</v>
      </c>
      <c r="H19" s="30">
        <f t="shared" si="5"/>
        <v>107974.78</v>
      </c>
      <c r="I19" s="30">
        <f t="shared" si="5"/>
        <v>332799.04</v>
      </c>
      <c r="J19" s="30">
        <f t="shared" si="5"/>
        <v>347249.89</v>
      </c>
      <c r="K19" s="30">
        <f t="shared" si="5"/>
        <v>389876.06</v>
      </c>
      <c r="L19" s="30">
        <f t="shared" si="5"/>
        <v>374672.66</v>
      </c>
      <c r="M19" s="30">
        <f t="shared" si="5"/>
        <v>150970.57</v>
      </c>
      <c r="N19" s="30">
        <f t="shared" si="5"/>
        <v>115297.56</v>
      </c>
      <c r="O19" s="30">
        <f t="shared" si="4"/>
        <v>3834558.29</v>
      </c>
      <c r="W19" s="62"/>
    </row>
    <row r="20" spans="1:15" ht="18.75" customHeight="1">
      <c r="A20" s="26" t="s">
        <v>36</v>
      </c>
      <c r="B20" s="30">
        <v>32707.64</v>
      </c>
      <c r="C20" s="30">
        <v>24393.64</v>
      </c>
      <c r="D20" s="30">
        <v>10712.75</v>
      </c>
      <c r="E20" s="30">
        <v>5304.84</v>
      </c>
      <c r="F20" s="30">
        <v>14175</v>
      </c>
      <c r="G20" s="30">
        <v>20972.39</v>
      </c>
      <c r="H20" s="30">
        <v>3722.29</v>
      </c>
      <c r="I20" s="30">
        <v>13804.32</v>
      </c>
      <c r="J20" s="30">
        <v>21778.93</v>
      </c>
      <c r="K20" s="30">
        <v>32987.97</v>
      </c>
      <c r="L20" s="30">
        <v>31309.74</v>
      </c>
      <c r="M20" s="30">
        <v>10330.14</v>
      </c>
      <c r="N20" s="30">
        <v>6477.1</v>
      </c>
      <c r="O20" s="30">
        <f t="shared" si="4"/>
        <v>228676.74999999997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-381.95</v>
      </c>
      <c r="C23" s="30">
        <v>-300.52</v>
      </c>
      <c r="D23" s="30">
        <v>-3290.36</v>
      </c>
      <c r="E23" s="30">
        <v>-71.87</v>
      </c>
      <c r="F23" s="30">
        <v>-1245.92</v>
      </c>
      <c r="G23" s="30">
        <v>-1428.51</v>
      </c>
      <c r="H23" s="30">
        <v>-977.4</v>
      </c>
      <c r="I23" s="30">
        <v>-990.08</v>
      </c>
      <c r="J23" s="30">
        <v>-1775.37</v>
      </c>
      <c r="K23" s="30">
        <v>0</v>
      </c>
      <c r="L23" s="30">
        <v>0</v>
      </c>
      <c r="M23" s="30">
        <v>-68.35</v>
      </c>
      <c r="N23" s="30">
        <v>-131.3</v>
      </c>
      <c r="O23" s="30">
        <f t="shared" si="4"/>
        <v>-10661.63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-43257.82</v>
      </c>
      <c r="C24" s="30">
        <v>-31967.04</v>
      </c>
      <c r="D24" s="30">
        <v>-26677.93</v>
      </c>
      <c r="E24" s="30">
        <v>-8088.43</v>
      </c>
      <c r="F24" s="30">
        <v>-29706.15</v>
      </c>
      <c r="G24" s="30">
        <v>-38627.43</v>
      </c>
      <c r="H24" s="30">
        <v>-7258.88</v>
      </c>
      <c r="I24" s="30">
        <v>-29321.7</v>
      </c>
      <c r="J24" s="30">
        <v>-30102.66</v>
      </c>
      <c r="K24" s="30">
        <v>-36465.64</v>
      </c>
      <c r="L24" s="30">
        <v>-34231.38</v>
      </c>
      <c r="M24" s="30">
        <v>-14850.39</v>
      </c>
      <c r="N24" s="30">
        <v>-10350.45</v>
      </c>
      <c r="O24" s="30">
        <f t="shared" si="4"/>
        <v>-340905.9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35607.16</v>
      </c>
      <c r="C25" s="30">
        <v>34477.04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33850.57</v>
      </c>
      <c r="L25" s="30">
        <v>34494.26</v>
      </c>
      <c r="M25" s="30">
        <v>25701.02</v>
      </c>
      <c r="N25" s="30">
        <v>7257.13</v>
      </c>
      <c r="O25" s="30">
        <f t="shared" si="4"/>
        <v>280294.07000000007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-52896.8</v>
      </c>
      <c r="C27" s="30">
        <f>+C28+C30+C41+C42+C45-C46</f>
        <v>-45201.2</v>
      </c>
      <c r="D27" s="30">
        <f t="shared" si="6"/>
        <v>-39393.2</v>
      </c>
      <c r="E27" s="30">
        <f t="shared" si="6"/>
        <v>-6877.2</v>
      </c>
      <c r="F27" s="30">
        <f t="shared" si="6"/>
        <v>-26479.2</v>
      </c>
      <c r="G27" s="30">
        <f t="shared" si="6"/>
        <v>-42424.8</v>
      </c>
      <c r="H27" s="30">
        <f t="shared" si="6"/>
        <v>-8619.6</v>
      </c>
      <c r="I27" s="30">
        <f t="shared" si="6"/>
        <v>-43577.6</v>
      </c>
      <c r="J27" s="30">
        <f t="shared" si="6"/>
        <v>-37540.8</v>
      </c>
      <c r="K27" s="30">
        <f t="shared" si="6"/>
        <v>-34491.6</v>
      </c>
      <c r="L27" s="30">
        <f t="shared" si="6"/>
        <v>-30597.6</v>
      </c>
      <c r="M27" s="30">
        <f t="shared" si="6"/>
        <v>-12808.4</v>
      </c>
      <c r="N27" s="30">
        <f t="shared" si="6"/>
        <v>-12799.6</v>
      </c>
      <c r="O27" s="30">
        <f t="shared" si="6"/>
        <v>-393707.6</v>
      </c>
    </row>
    <row r="28" spans="1:15" ht="18.75" customHeight="1">
      <c r="A28" s="26" t="s">
        <v>40</v>
      </c>
      <c r="B28" s="31">
        <f>+B29</f>
        <v>-52896.8</v>
      </c>
      <c r="C28" s="31">
        <f>+C29</f>
        <v>-45201.2</v>
      </c>
      <c r="D28" s="31">
        <f aca="true" t="shared" si="7" ref="D28:O28">+D29</f>
        <v>-39393.2</v>
      </c>
      <c r="E28" s="31">
        <f t="shared" si="7"/>
        <v>-6877.2</v>
      </c>
      <c r="F28" s="31">
        <f t="shared" si="7"/>
        <v>-26479.2</v>
      </c>
      <c r="G28" s="31">
        <f t="shared" si="7"/>
        <v>-42424.8</v>
      </c>
      <c r="H28" s="31">
        <f t="shared" si="7"/>
        <v>-8619.6</v>
      </c>
      <c r="I28" s="31">
        <f t="shared" si="7"/>
        <v>-43577.6</v>
      </c>
      <c r="J28" s="31">
        <f t="shared" si="7"/>
        <v>-37540.8</v>
      </c>
      <c r="K28" s="31">
        <f t="shared" si="7"/>
        <v>-34491.6</v>
      </c>
      <c r="L28" s="31">
        <f t="shared" si="7"/>
        <v>-30597.6</v>
      </c>
      <c r="M28" s="31">
        <f t="shared" si="7"/>
        <v>-12808.4</v>
      </c>
      <c r="N28" s="31">
        <f t="shared" si="7"/>
        <v>-12799.6</v>
      </c>
      <c r="O28" s="31">
        <f t="shared" si="7"/>
        <v>-393707.6</v>
      </c>
    </row>
    <row r="29" spans="1:26" ht="18.75" customHeight="1">
      <c r="A29" s="27" t="s">
        <v>41</v>
      </c>
      <c r="B29" s="16">
        <f>ROUND((-B9)*$G$3,2)</f>
        <v>-52896.8</v>
      </c>
      <c r="C29" s="16">
        <f aca="true" t="shared" si="8" ref="C29:N29">ROUND((-C9)*$G$3,2)</f>
        <v>-45201.2</v>
      </c>
      <c r="D29" s="16">
        <f t="shared" si="8"/>
        <v>-39393.2</v>
      </c>
      <c r="E29" s="16">
        <f t="shared" si="8"/>
        <v>-6877.2</v>
      </c>
      <c r="F29" s="16">
        <f t="shared" si="8"/>
        <v>-26479.2</v>
      </c>
      <c r="G29" s="16">
        <f t="shared" si="8"/>
        <v>-42424.8</v>
      </c>
      <c r="H29" s="16">
        <f t="shared" si="8"/>
        <v>-8619.6</v>
      </c>
      <c r="I29" s="16">
        <f t="shared" si="8"/>
        <v>-43577.6</v>
      </c>
      <c r="J29" s="16">
        <f t="shared" si="8"/>
        <v>-37540.8</v>
      </c>
      <c r="K29" s="16">
        <f t="shared" si="8"/>
        <v>-34491.6</v>
      </c>
      <c r="L29" s="16">
        <f t="shared" si="8"/>
        <v>-30597.6</v>
      </c>
      <c r="M29" s="16">
        <f t="shared" si="8"/>
        <v>-12808.4</v>
      </c>
      <c r="N29" s="16">
        <f t="shared" si="8"/>
        <v>-12799.6</v>
      </c>
      <c r="O29" s="32">
        <f aca="true" t="shared" si="9" ref="O29:O46">SUM(B29:N29)</f>
        <v>-393707.6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933783.0400000002</v>
      </c>
      <c r="C44" s="36">
        <f t="shared" si="11"/>
        <v>720149.12</v>
      </c>
      <c r="D44" s="36">
        <f t="shared" si="11"/>
        <v>565703.67</v>
      </c>
      <c r="E44" s="36">
        <f t="shared" si="11"/>
        <v>180269.12</v>
      </c>
      <c r="F44" s="36">
        <f t="shared" si="11"/>
        <v>660206.4500000001</v>
      </c>
      <c r="G44" s="36">
        <f t="shared" si="11"/>
        <v>895594.2899999999</v>
      </c>
      <c r="H44" s="36">
        <f t="shared" si="11"/>
        <v>182246.78</v>
      </c>
      <c r="I44" s="36">
        <f t="shared" si="11"/>
        <v>670600.1800000002</v>
      </c>
      <c r="J44" s="36">
        <f t="shared" si="11"/>
        <v>665376.53</v>
      </c>
      <c r="K44" s="36">
        <f t="shared" si="11"/>
        <v>836815.6699999999</v>
      </c>
      <c r="L44" s="36">
        <f t="shared" si="11"/>
        <v>789268.59</v>
      </c>
      <c r="M44" s="36">
        <f t="shared" si="11"/>
        <v>349022.27</v>
      </c>
      <c r="N44" s="36">
        <f t="shared" si="11"/>
        <v>226566.21</v>
      </c>
      <c r="O44" s="36">
        <f>SUM(B44:N44)</f>
        <v>7675601.920000001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933783.03</v>
      </c>
      <c r="C50" s="51">
        <f t="shared" si="12"/>
        <v>720149.1200000001</v>
      </c>
      <c r="D50" s="51">
        <f t="shared" si="12"/>
        <v>565703.67</v>
      </c>
      <c r="E50" s="51">
        <f t="shared" si="12"/>
        <v>180269.12</v>
      </c>
      <c r="F50" s="51">
        <f t="shared" si="12"/>
        <v>660206.45</v>
      </c>
      <c r="G50" s="51">
        <f t="shared" si="12"/>
        <v>895594.28</v>
      </c>
      <c r="H50" s="51">
        <f t="shared" si="12"/>
        <v>182246.77</v>
      </c>
      <c r="I50" s="51">
        <f t="shared" si="12"/>
        <v>670600.19</v>
      </c>
      <c r="J50" s="51">
        <f t="shared" si="12"/>
        <v>665376.53</v>
      </c>
      <c r="K50" s="51">
        <f t="shared" si="12"/>
        <v>836815.67</v>
      </c>
      <c r="L50" s="51">
        <f t="shared" si="12"/>
        <v>789268.59</v>
      </c>
      <c r="M50" s="51">
        <f t="shared" si="12"/>
        <v>349022.27</v>
      </c>
      <c r="N50" s="51">
        <f t="shared" si="12"/>
        <v>226566.21</v>
      </c>
      <c r="O50" s="36">
        <f t="shared" si="12"/>
        <v>7675601.900000001</v>
      </c>
      <c r="Q50"/>
    </row>
    <row r="51" spans="1:18" ht="18.75" customHeight="1">
      <c r="A51" s="26" t="s">
        <v>59</v>
      </c>
      <c r="B51" s="51">
        <v>754147.86</v>
      </c>
      <c r="C51" s="51">
        <v>528160.9400000001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1282308.8</v>
      </c>
      <c r="P51"/>
      <c r="Q51"/>
      <c r="R51" s="43"/>
    </row>
    <row r="52" spans="1:16" ht="18.75" customHeight="1">
      <c r="A52" s="26" t="s">
        <v>60</v>
      </c>
      <c r="B52" s="51">
        <v>179635.17</v>
      </c>
      <c r="C52" s="51">
        <v>191988.18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371623.35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565703.67</v>
      </c>
      <c r="E53" s="52">
        <v>0</v>
      </c>
      <c r="F53" s="52">
        <v>0</v>
      </c>
      <c r="G53" s="52">
        <v>0</v>
      </c>
      <c r="H53" s="51">
        <v>182246.77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747950.4400000001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180269.12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180269.12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660206.45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660206.45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895594.28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895594.28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670600.19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670600.19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665376.53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665376.53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836815.67</v>
      </c>
      <c r="L59" s="31">
        <v>789268.59</v>
      </c>
      <c r="M59" s="52">
        <v>0</v>
      </c>
      <c r="N59" s="52">
        <v>0</v>
      </c>
      <c r="O59" s="36">
        <f t="shared" si="13"/>
        <v>1626084.26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349022.27</v>
      </c>
      <c r="N60" s="52">
        <v>0</v>
      </c>
      <c r="O60" s="36">
        <f t="shared" si="13"/>
        <v>349022.27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226566.21</v>
      </c>
      <c r="O61" s="55">
        <f t="shared" si="13"/>
        <v>226566.21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2020-07-10T20:03:00Z</dcterms:modified>
  <cp:category/>
  <cp:version/>
  <cp:contentType/>
  <cp:contentStatus/>
</cp:coreProperties>
</file>