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<sst xmlns="http://schemas.openxmlformats.org/spreadsheetml/2006/main" count="79" uniqueCount="76">
  <si>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</si>
  <si>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</si>
  <si>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</si>
  <si>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</si>
  <si>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</si>
  <si>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</si>
  <si>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</si>
  <si>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</si>
  <si>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</si>
  <si>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</si>
  <si>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</si>
  <si>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</si>
  <si>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</si>
  <si>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</si>
  <si>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</si>
  <si>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</si>
  <si>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</si>
  <si>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</si>
  <si>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</si>
  <si>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</si>
  <si>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</si>
  <si>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</si>
  <si>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</si>
  <si>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</si>
  <si>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</si>
  <si>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</si>
  <si>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</si>
  <si>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</si>
  <si>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</si>
  <si>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</si>
  <si>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</si>
  <si>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</si>
  <si>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</si>
  <si>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</si>
  <si>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</si>
  <si>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</si>
  <si>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</si>
  <si>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</si>
  <si>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</si>
  <si>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</si>
  <si>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</si>
  <si>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</si>
  <si>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</si>
  <si>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</si>
  <si>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</si>
  <si>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</si>
  <si>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</si>
  <si>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</si>
  <si>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</si>
  <si>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</si>
  <si>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</si>
  <si>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</si>
  <si>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</si>
  <si>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</si>
  <si>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</si>
  <si>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</si>
  <si>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</si>
  <si>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</si>
  <si>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</si>
  <si>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</si>
  <si>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</si>
  <si>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</si>
  <si>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</si>
  <si>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</si>
  <si>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</si>
  <si>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</si>
  <si>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</si>
  <si>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</si>
  <si>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</si>
  <si>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</si>
  <si>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</si>
  <si>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</si>
  <si>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</si>
  <si>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</si>
  <si>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</si>
  <si>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05/07/20 - VENCIMENTO 10/07/20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</si>
</sst>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88890</v>
      </c>
      <c r="C7" s="9">
        <f t="shared" si="0"/>
        <v>55684</v>
      </c>
      <c r="D7" s="9">
        <f t="shared" si="0"/>
        <v>68012</v>
      </c>
      <c r="E7" s="9">
        <f t="shared" si="0"/>
        <v>12319</v>
      </c>
      <c r="F7" s="9">
        <f t="shared" si="0"/>
        <v>49443</v>
      </c>
      <c r="G7" s="9">
        <f t="shared" si="0"/>
        <v>64654</v>
      </c>
      <c r="H7" s="9">
        <f t="shared" si="0"/>
        <v>9201</v>
      </c>
      <c r="I7" s="9">
        <f t="shared" si="0"/>
        <v>54121</v>
      </c>
      <c r="J7" s="9">
        <f t="shared" si="0"/>
        <v>56713</v>
      </c>
      <c r="K7" s="9">
        <f t="shared" si="0"/>
        <v>79945</v>
      </c>
      <c r="L7" s="9">
        <f t="shared" si="0"/>
        <v>64945</v>
      </c>
      <c r="M7" s="9">
        <f t="shared" si="0"/>
        <v>22522</v>
      </c>
      <c r="N7" s="9">
        <f t="shared" si="0"/>
        <v>13513</v>
      </c>
      <c r="O7" s="9">
        <f t="shared" si="0"/>
        <v>639962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6266</v>
      </c>
      <c r="C8" s="11">
        <f t="shared" si="1"/>
        <v>4496</v>
      </c>
      <c r="D8" s="11">
        <f t="shared" si="1"/>
        <v>4129</v>
      </c>
      <c r="E8" s="11">
        <f t="shared" si="1"/>
        <v>531</v>
      </c>
      <c r="F8" s="11">
        <f t="shared" si="1"/>
        <v>2961</v>
      </c>
      <c r="G8" s="11">
        <f t="shared" si="1"/>
        <v>4172</v>
      </c>
      <c r="H8" s="11">
        <f t="shared" si="1"/>
        <v>581</v>
      </c>
      <c r="I8" s="11">
        <f t="shared" si="1"/>
        <v>4450</v>
      </c>
      <c r="J8" s="11">
        <f t="shared" si="1"/>
        <v>4030</v>
      </c>
      <c r="K8" s="11">
        <f t="shared" si="1"/>
        <v>4390</v>
      </c>
      <c r="L8" s="11">
        <f t="shared" si="1"/>
        <v>3478</v>
      </c>
      <c r="M8" s="11">
        <f t="shared" si="1"/>
        <v>1015</v>
      </c>
      <c r="N8" s="11">
        <f t="shared" si="1"/>
        <v>834</v>
      </c>
      <c r="O8" s="11">
        <f t="shared" si="1"/>
        <v>41333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6266</v>
      </c>
      <c r="C9" s="11">
        <v>4496</v>
      </c>
      <c r="D9" s="11">
        <v>4129</v>
      </c>
      <c r="E9" s="11">
        <v>531</v>
      </c>
      <c r="F9" s="11">
        <v>2961</v>
      </c>
      <c r="G9" s="11">
        <v>4172</v>
      </c>
      <c r="H9" s="11">
        <v>581</v>
      </c>
      <c r="I9" s="11">
        <v>4449</v>
      </c>
      <c r="J9" s="11">
        <v>4030</v>
      </c>
      <c r="K9" s="11">
        <v>4389</v>
      </c>
      <c r="L9" s="11">
        <v>3478</v>
      </c>
      <c r="M9" s="11">
        <v>1015</v>
      </c>
      <c r="N9" s="11">
        <v>834</v>
      </c>
      <c r="O9" s="11">
        <f>SUM(B9:N9)</f>
        <v>41331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</v>
      </c>
      <c r="L10" s="13">
        <v>0</v>
      </c>
      <c r="M10" s="13">
        <v>0</v>
      </c>
      <c r="N10" s="13">
        <v>0</v>
      </c>
      <c r="O10" s="11">
        <f>SUM(B10:N10)</f>
        <v>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82624</v>
      </c>
      <c r="C11" s="13">
        <v>51188</v>
      </c>
      <c r="D11" s="13">
        <v>63883</v>
      </c>
      <c r="E11" s="13">
        <v>11788</v>
      </c>
      <c r="F11" s="13">
        <v>46482</v>
      </c>
      <c r="G11" s="13">
        <v>60482</v>
      </c>
      <c r="H11" s="13">
        <v>8620</v>
      </c>
      <c r="I11" s="13">
        <v>49671</v>
      </c>
      <c r="J11" s="13">
        <v>52683</v>
      </c>
      <c r="K11" s="13">
        <v>75555</v>
      </c>
      <c r="L11" s="13">
        <v>61467</v>
      </c>
      <c r="M11" s="13">
        <v>21507</v>
      </c>
      <c r="N11" s="13">
        <v>12679</v>
      </c>
      <c r="O11" s="11">
        <f>SUM(B11:N11)</f>
        <v>598629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1.782828956304841</v>
      </c>
      <c r="C15" s="19">
        <v>1.939389090684066</v>
      </c>
      <c r="D15" s="19">
        <v>1.597343639212936</v>
      </c>
      <c r="E15" s="19">
        <v>1.397067793682993</v>
      </c>
      <c r="F15" s="19">
        <v>2.285337167564031</v>
      </c>
      <c r="G15" s="19">
        <v>2.416966819969999</v>
      </c>
      <c r="H15" s="19">
        <v>1.965456049709222</v>
      </c>
      <c r="I15" s="19">
        <v>1.82374310720771</v>
      </c>
      <c r="J15" s="19">
        <v>1.857055507918299</v>
      </c>
      <c r="K15" s="19">
        <v>1.832938502128184</v>
      </c>
      <c r="L15" s="19">
        <v>1.856706144900492</v>
      </c>
      <c r="M15" s="19">
        <v>1.741408325916221</v>
      </c>
      <c r="N15" s="19">
        <v>1.969108167817553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365022.3699999999</v>
      </c>
      <c r="C17" s="24">
        <f aca="true" t="shared" si="2" ref="C17:N17">C18+C19+C20+C21+C22+C23+C24+C25</f>
        <v>267206.41</v>
      </c>
      <c r="D17" s="24">
        <f t="shared" si="2"/>
        <v>209170.47999999998</v>
      </c>
      <c r="E17" s="24">
        <f t="shared" si="2"/>
        <v>61355.35</v>
      </c>
      <c r="F17" s="24">
        <f t="shared" si="2"/>
        <v>258315.34</v>
      </c>
      <c r="G17" s="24">
        <f t="shared" si="2"/>
        <v>290229.67999999993</v>
      </c>
      <c r="H17" s="24">
        <f t="shared" si="2"/>
        <v>40520.54</v>
      </c>
      <c r="I17" s="24">
        <f t="shared" si="2"/>
        <v>241069.95</v>
      </c>
      <c r="J17" s="24">
        <f t="shared" si="2"/>
        <v>243381.96000000002</v>
      </c>
      <c r="K17" s="24">
        <f t="shared" si="2"/>
        <v>337020.17000000004</v>
      </c>
      <c r="L17" s="24">
        <f t="shared" si="2"/>
        <v>318100.45</v>
      </c>
      <c r="M17" s="24">
        <f t="shared" si="2"/>
        <v>127905.84999999999</v>
      </c>
      <c r="N17" s="24">
        <f t="shared" si="2"/>
        <v>69663.56000000001</v>
      </c>
      <c r="O17" s="24">
        <f>O18+O19+O20+O21+O22+O23+O24+O25</f>
        <v>2828962.1100000003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198598.04</v>
      </c>
      <c r="C18" s="30">
        <f t="shared" si="3"/>
        <v>128490.83</v>
      </c>
      <c r="D18" s="30">
        <f t="shared" si="3"/>
        <v>137601.88</v>
      </c>
      <c r="E18" s="30">
        <f t="shared" si="3"/>
        <v>42637.29</v>
      </c>
      <c r="F18" s="30">
        <f t="shared" si="3"/>
        <v>115904.28</v>
      </c>
      <c r="G18" s="30">
        <f t="shared" si="3"/>
        <v>124594.72</v>
      </c>
      <c r="H18" s="30">
        <f t="shared" si="3"/>
        <v>23774.46</v>
      </c>
      <c r="I18" s="30">
        <f t="shared" si="3"/>
        <v>123893.79</v>
      </c>
      <c r="J18" s="30">
        <f t="shared" si="3"/>
        <v>130672.42</v>
      </c>
      <c r="K18" s="30">
        <f t="shared" si="3"/>
        <v>174232.13</v>
      </c>
      <c r="L18" s="30">
        <f t="shared" si="3"/>
        <v>161089.58</v>
      </c>
      <c r="M18" s="30">
        <f t="shared" si="3"/>
        <v>64536.79</v>
      </c>
      <c r="N18" s="30">
        <f t="shared" si="3"/>
        <v>34993.26</v>
      </c>
      <c r="O18" s="30">
        <f aca="true" t="shared" si="4" ref="O18:O25">SUM(B18:N18)</f>
        <v>1461019.47</v>
      </c>
    </row>
    <row r="19" spans="1:23" ht="18.75" customHeight="1">
      <c r="A19" s="26" t="s">
        <v>35</v>
      </c>
      <c r="B19" s="30">
        <f>IF(B15&lt;&gt;0,ROUND((B15-1)*B18,2),0)</f>
        <v>155468.3</v>
      </c>
      <c r="C19" s="30">
        <f aca="true" t="shared" si="5" ref="C19:N19">IF(C15&lt;&gt;0,ROUND((C15-1)*C18,2),0)</f>
        <v>120702.88</v>
      </c>
      <c r="D19" s="30">
        <f t="shared" si="5"/>
        <v>82195.61</v>
      </c>
      <c r="E19" s="30">
        <f t="shared" si="5"/>
        <v>16929.89</v>
      </c>
      <c r="F19" s="30">
        <f t="shared" si="5"/>
        <v>148976.08</v>
      </c>
      <c r="G19" s="30">
        <f t="shared" si="5"/>
        <v>176546.58</v>
      </c>
      <c r="H19" s="30">
        <f t="shared" si="5"/>
        <v>22953.2</v>
      </c>
      <c r="I19" s="30">
        <f t="shared" si="5"/>
        <v>102056.66</v>
      </c>
      <c r="J19" s="30">
        <f t="shared" si="5"/>
        <v>111993.52</v>
      </c>
      <c r="K19" s="30">
        <f t="shared" si="5"/>
        <v>145124.65</v>
      </c>
      <c r="L19" s="30">
        <f t="shared" si="5"/>
        <v>138006.43</v>
      </c>
      <c r="M19" s="30">
        <f t="shared" si="5"/>
        <v>47848.11</v>
      </c>
      <c r="N19" s="30">
        <f t="shared" si="5"/>
        <v>33912.25</v>
      </c>
      <c r="O19" s="30">
        <f t="shared" si="4"/>
        <v>1302714.16</v>
      </c>
      <c r="W19" s="62"/>
    </row>
    <row r="20" spans="1:15" ht="18.75" customHeight="1">
      <c r="A20" s="26" t="s">
        <v>36</v>
      </c>
      <c r="B20" s="30">
        <v>16381.72</v>
      </c>
      <c r="C20" s="30">
        <v>13197.32</v>
      </c>
      <c r="D20" s="30">
        <v>6607.71</v>
      </c>
      <c r="E20" s="30">
        <v>3060.42</v>
      </c>
      <c r="F20" s="30">
        <v>8349.71</v>
      </c>
      <c r="G20" s="30">
        <v>11972.55</v>
      </c>
      <c r="H20" s="30">
        <v>2197.77</v>
      </c>
      <c r="I20" s="30">
        <v>8860.62</v>
      </c>
      <c r="J20" s="30">
        <v>10844.96</v>
      </c>
      <c r="K20" s="30">
        <v>18956</v>
      </c>
      <c r="L20" s="30">
        <v>17549.45</v>
      </c>
      <c r="M20" s="30">
        <v>4740.29</v>
      </c>
      <c r="N20" s="30">
        <v>2662.81</v>
      </c>
      <c r="O20" s="30">
        <f t="shared" si="4"/>
        <v>125381.32999999999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-763.9</v>
      </c>
      <c r="C23" s="30">
        <v>-751.3</v>
      </c>
      <c r="D23" s="30">
        <v>-4055.56</v>
      </c>
      <c r="E23" s="30">
        <v>0</v>
      </c>
      <c r="F23" s="30">
        <v>-77.87</v>
      </c>
      <c r="G23" s="30">
        <v>-1932.69</v>
      </c>
      <c r="H23" s="30">
        <v>-2036.25</v>
      </c>
      <c r="I23" s="30">
        <v>-1599.36</v>
      </c>
      <c r="J23" s="30">
        <v>-4477.02</v>
      </c>
      <c r="K23" s="30">
        <v>-340.3</v>
      </c>
      <c r="L23" s="30">
        <v>-1290.98</v>
      </c>
      <c r="M23" s="30">
        <v>-273.4</v>
      </c>
      <c r="N23" s="30">
        <v>0</v>
      </c>
      <c r="O23" s="30">
        <f t="shared" si="4"/>
        <v>-17598.63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-42916.67</v>
      </c>
      <c r="C24" s="30">
        <v>-31558.08</v>
      </c>
      <c r="D24" s="30">
        <v>-25995.63</v>
      </c>
      <c r="E24" s="30">
        <v>-8156.4</v>
      </c>
      <c r="F24" s="30">
        <v>-30730.5</v>
      </c>
      <c r="G24" s="30">
        <v>-38215.77</v>
      </c>
      <c r="H24" s="30">
        <v>-6368.64</v>
      </c>
      <c r="I24" s="30">
        <v>-28776.18</v>
      </c>
      <c r="J24" s="30">
        <v>-27713.56</v>
      </c>
      <c r="K24" s="30">
        <v>-36126.74</v>
      </c>
      <c r="L24" s="30">
        <v>-33072.15</v>
      </c>
      <c r="M24" s="30">
        <v>-14646.96</v>
      </c>
      <c r="N24" s="30">
        <v>-10485.75</v>
      </c>
      <c r="O24" s="30">
        <f t="shared" si="4"/>
        <v>-334763.03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280294.07000000007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-27570.4</v>
      </c>
      <c r="C27" s="30">
        <f>+C28+C30+C41+C42+C45-C46</f>
        <v>-19782.4</v>
      </c>
      <c r="D27" s="30">
        <f t="shared" si="6"/>
        <v>-18167.6</v>
      </c>
      <c r="E27" s="30">
        <f t="shared" si="6"/>
        <v>-2336.4</v>
      </c>
      <c r="F27" s="30">
        <f t="shared" si="6"/>
        <v>-13028.4</v>
      </c>
      <c r="G27" s="30">
        <f t="shared" si="6"/>
        <v>-18356.8</v>
      </c>
      <c r="H27" s="30">
        <f t="shared" si="6"/>
        <v>-2556.4</v>
      </c>
      <c r="I27" s="30">
        <f t="shared" si="6"/>
        <v>-19575.6</v>
      </c>
      <c r="J27" s="30">
        <f t="shared" si="6"/>
        <v>-17732</v>
      </c>
      <c r="K27" s="30">
        <f t="shared" si="6"/>
        <v>-19311.6</v>
      </c>
      <c r="L27" s="30">
        <f t="shared" si="6"/>
        <v>-15303.2</v>
      </c>
      <c r="M27" s="30">
        <f t="shared" si="6"/>
        <v>-4466</v>
      </c>
      <c r="N27" s="30">
        <f t="shared" si="6"/>
        <v>-3669.6</v>
      </c>
      <c r="O27" s="30">
        <f t="shared" si="6"/>
        <v>-181856.40000000002</v>
      </c>
    </row>
    <row r="28" spans="1:15" ht="18.75" customHeight="1">
      <c r="A28" s="26" t="s">
        <v>40</v>
      </c>
      <c r="B28" s="31">
        <f>+B29</f>
        <v>-27570.4</v>
      </c>
      <c r="C28" s="31">
        <f>+C29</f>
        <v>-19782.4</v>
      </c>
      <c r="D28" s="31">
        <f aca="true" t="shared" si="7" ref="D28:O28">+D29</f>
        <v>-18167.6</v>
      </c>
      <c r="E28" s="31">
        <f t="shared" si="7"/>
        <v>-2336.4</v>
      </c>
      <c r="F28" s="31">
        <f t="shared" si="7"/>
        <v>-13028.4</v>
      </c>
      <c r="G28" s="31">
        <f t="shared" si="7"/>
        <v>-18356.8</v>
      </c>
      <c r="H28" s="31">
        <f t="shared" si="7"/>
        <v>-2556.4</v>
      </c>
      <c r="I28" s="31">
        <f t="shared" si="7"/>
        <v>-19575.6</v>
      </c>
      <c r="J28" s="31">
        <f t="shared" si="7"/>
        <v>-17732</v>
      </c>
      <c r="K28" s="31">
        <f t="shared" si="7"/>
        <v>-19311.6</v>
      </c>
      <c r="L28" s="31">
        <f t="shared" si="7"/>
        <v>-15303.2</v>
      </c>
      <c r="M28" s="31">
        <f t="shared" si="7"/>
        <v>-4466</v>
      </c>
      <c r="N28" s="31">
        <f t="shared" si="7"/>
        <v>-3669.6</v>
      </c>
      <c r="O28" s="31">
        <f t="shared" si="7"/>
        <v>-181856.40000000002</v>
      </c>
    </row>
    <row r="29" spans="1:26" ht="18.75" customHeight="1">
      <c r="A29" s="27" t="s">
        <v>41</v>
      </c>
      <c r="B29" s="16">
        <f>ROUND((-B9)*$G$3,2)</f>
        <v>-27570.4</v>
      </c>
      <c r="C29" s="16">
        <f aca="true" t="shared" si="8" ref="C29:N29">ROUND((-C9)*$G$3,2)</f>
        <v>-19782.4</v>
      </c>
      <c r="D29" s="16">
        <f t="shared" si="8"/>
        <v>-18167.6</v>
      </c>
      <c r="E29" s="16">
        <f t="shared" si="8"/>
        <v>-2336.4</v>
      </c>
      <c r="F29" s="16">
        <f t="shared" si="8"/>
        <v>-13028.4</v>
      </c>
      <c r="G29" s="16">
        <f t="shared" si="8"/>
        <v>-18356.8</v>
      </c>
      <c r="H29" s="16">
        <f t="shared" si="8"/>
        <v>-2556.4</v>
      </c>
      <c r="I29" s="16">
        <f t="shared" si="8"/>
        <v>-19575.6</v>
      </c>
      <c r="J29" s="16">
        <f t="shared" si="8"/>
        <v>-17732</v>
      </c>
      <c r="K29" s="16">
        <f t="shared" si="8"/>
        <v>-19311.6</v>
      </c>
      <c r="L29" s="16">
        <f t="shared" si="8"/>
        <v>-15303.2</v>
      </c>
      <c r="M29" s="16">
        <f t="shared" si="8"/>
        <v>-4466</v>
      </c>
      <c r="N29" s="16">
        <f t="shared" si="8"/>
        <v>-3669.6</v>
      </c>
      <c r="O29" s="32">
        <f aca="true" t="shared" si="9" ref="O29:O46">SUM(B29:N29)</f>
        <v>-181856.40000000002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337451.96999999986</v>
      </c>
      <c r="C44" s="36">
        <f t="shared" si="11"/>
        <v>247424.00999999998</v>
      </c>
      <c r="D44" s="36">
        <f t="shared" si="11"/>
        <v>191002.87999999998</v>
      </c>
      <c r="E44" s="36">
        <f t="shared" si="11"/>
        <v>59018.95</v>
      </c>
      <c r="F44" s="36">
        <f t="shared" si="11"/>
        <v>245286.94</v>
      </c>
      <c r="G44" s="36">
        <f t="shared" si="11"/>
        <v>271872.87999999995</v>
      </c>
      <c r="H44" s="36">
        <f t="shared" si="11"/>
        <v>37964.14</v>
      </c>
      <c r="I44" s="36">
        <f t="shared" si="11"/>
        <v>221494.35</v>
      </c>
      <c r="J44" s="36">
        <f t="shared" si="11"/>
        <v>225649.96000000002</v>
      </c>
      <c r="K44" s="36">
        <f t="shared" si="11"/>
        <v>317708.57000000007</v>
      </c>
      <c r="L44" s="36">
        <f t="shared" si="11"/>
        <v>302797.25</v>
      </c>
      <c r="M44" s="36">
        <f t="shared" si="11"/>
        <v>123439.84999999999</v>
      </c>
      <c r="N44" s="36">
        <f t="shared" si="11"/>
        <v>65993.96</v>
      </c>
      <c r="O44" s="36">
        <f>SUM(B44:N44)</f>
        <v>2647105.7099999995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 s="43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337451.97000000003</v>
      </c>
      <c r="C50" s="51">
        <f t="shared" si="12"/>
        <v>247424.02</v>
      </c>
      <c r="D50" s="51">
        <f t="shared" si="12"/>
        <v>191002.88</v>
      </c>
      <c r="E50" s="51">
        <f t="shared" si="12"/>
        <v>59018.96</v>
      </c>
      <c r="F50" s="51">
        <f t="shared" si="12"/>
        <v>245286.94</v>
      </c>
      <c r="G50" s="51">
        <f t="shared" si="12"/>
        <v>271872.89</v>
      </c>
      <c r="H50" s="51">
        <f t="shared" si="12"/>
        <v>37964.14</v>
      </c>
      <c r="I50" s="51">
        <f t="shared" si="12"/>
        <v>221494.35</v>
      </c>
      <c r="J50" s="51">
        <f t="shared" si="12"/>
        <v>225649.96</v>
      </c>
      <c r="K50" s="51">
        <f t="shared" si="12"/>
        <v>317708.57</v>
      </c>
      <c r="L50" s="51">
        <f t="shared" si="12"/>
        <v>302797.25</v>
      </c>
      <c r="M50" s="51">
        <f t="shared" si="12"/>
        <v>123439.86</v>
      </c>
      <c r="N50" s="51">
        <f t="shared" si="12"/>
        <v>65993.97</v>
      </c>
      <c r="O50" s="36">
        <f t="shared" si="12"/>
        <v>2647105.76</v>
      </c>
      <c r="Q50"/>
    </row>
    <row r="51" spans="1:18" ht="18.75" customHeight="1">
      <c r="A51" s="26" t="s">
        <v>59</v>
      </c>
      <c r="B51" s="51">
        <v>277083.01</v>
      </c>
      <c r="C51" s="51">
        <v>187798.87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464881.88</v>
      </c>
      <c r="P51"/>
      <c r="Q51"/>
      <c r="R51" s="43"/>
    </row>
    <row r="52" spans="1:16" ht="18.75" customHeight="1">
      <c r="A52" s="26" t="s">
        <v>60</v>
      </c>
      <c r="B52" s="51">
        <v>60368.96</v>
      </c>
      <c r="C52" s="51">
        <v>59625.15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119994.11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191002.88</v>
      </c>
      <c r="E53" s="52">
        <v>0</v>
      </c>
      <c r="F53" s="52">
        <v>0</v>
      </c>
      <c r="G53" s="52">
        <v>0</v>
      </c>
      <c r="H53" s="51">
        <v>37964.14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228967.02000000002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59018.96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59018.96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245286.94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245286.94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271872.89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271872.89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221494.35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221494.35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225649.96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225649.96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317708.57</v>
      </c>
      <c r="L59" s="31">
        <v>302797.25</v>
      </c>
      <c r="M59" s="52">
        <v>0</v>
      </c>
      <c r="N59" s="52">
        <v>0</v>
      </c>
      <c r="O59" s="36">
        <f t="shared" si="13"/>
        <v>620505.8200000001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123439.86</v>
      </c>
      <c r="N60" s="52">
        <v>0</v>
      </c>
      <c r="O60" s="36">
        <f t="shared" si="13"/>
        <v>123439.86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65993.97</v>
      </c>
      <c r="O61" s="55">
        <f t="shared" si="13"/>
        <v>65993.97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68"/>
      <c r="C64" s="68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2020-07-09T20:52:17Z</dcterms:modified>
  <cp:category/>
  <cp:version/>
  <cp:contentType/>
  <cp:contentStatus/>
</cp:coreProperties>
</file>