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<sst xmlns="http://schemas.openxmlformats.org/spreadsheetml/2006/main" count="74" uniqueCount="73">
  <si>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</si>
  <si>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</si>
  <si>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</si>
  <si>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</si>
  <si>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</si>
  <si>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</si>
  <si>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</si>
  <si>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</si>
  <si>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</si>
  <si>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</si>
  <si>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</si>
  <si>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</si>
  <si>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</si>
  <si>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</si>
  <si>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</si>
  <si>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</si>
  <si>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</si>
  <si>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</si>
  <si>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</si>
  <si>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</si>
  <si>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</si>
  <si>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</si>
  <si>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</si>
  <si>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</si>
  <si>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</si>
  <si>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</si>
  <si>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</si>
  <si>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</si>
  <si>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</si>
  <si>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</si>
  <si>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</si>
  <si>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</si>
  <si>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</si>
  <si>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</si>
  <si>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</si>
  <si>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</si>
  <si>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</si>
  <si>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</si>
  <si>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</si>
  <si>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</si>
  <si>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</si>
  <si>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</si>
  <si>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</si>
  <si>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</si>
  <si>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</si>
  <si>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</si>
  <si>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</si>
  <si>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</si>
  <si>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</si>
  <si>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</si>
  <si>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</si>
  <si>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</si>
  <si>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</si>
  <si>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</si>
  <si>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</si>
  <si>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</si>
  <si>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</si>
  <si>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</si>
  <si>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</si>
  <si>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</si>
  <si>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</si>
  <si>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</si>
  <si>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</si>
  <si>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</si>
  <si>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</si>
  <si>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</si>
  <si>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</si>
  <si>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</si>
  <si>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</si>
  <si>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</si>
  <si>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</si>
  <si>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</si>
  <si>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29/07/20 - VENCIMENTO 05/08/20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</si>
</sst>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186074</v>
      </c>
      <c r="C7" s="47">
        <f t="shared" si="0"/>
        <v>166946</v>
      </c>
      <c r="D7" s="47">
        <f t="shared" si="0"/>
        <v>238214</v>
      </c>
      <c r="E7" s="47">
        <f t="shared" si="0"/>
        <v>116907</v>
      </c>
      <c r="F7" s="47">
        <f t="shared" si="0"/>
        <v>131073</v>
      </c>
      <c r="G7" s="47">
        <f t="shared" si="0"/>
        <v>162930</v>
      </c>
      <c r="H7" s="47">
        <f t="shared" si="0"/>
        <v>176176</v>
      </c>
      <c r="I7" s="47">
        <f t="shared" si="0"/>
        <v>221011</v>
      </c>
      <c r="J7" s="47">
        <f t="shared" si="0"/>
        <v>55726</v>
      </c>
      <c r="K7" s="47">
        <f t="shared" si="0"/>
        <v>1455057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11216</v>
      </c>
      <c r="C8" s="45">
        <f t="shared" si="1"/>
        <v>11088</v>
      </c>
      <c r="D8" s="45">
        <f t="shared" si="1"/>
        <v>13295</v>
      </c>
      <c r="E8" s="45">
        <f t="shared" si="1"/>
        <v>6882</v>
      </c>
      <c r="F8" s="45">
        <f t="shared" si="1"/>
        <v>8298</v>
      </c>
      <c r="G8" s="45">
        <f t="shared" si="1"/>
        <v>6167</v>
      </c>
      <c r="H8" s="45">
        <f t="shared" si="1"/>
        <v>4973</v>
      </c>
      <c r="I8" s="45">
        <f t="shared" si="1"/>
        <v>11336</v>
      </c>
      <c r="J8" s="45">
        <f t="shared" si="1"/>
        <v>1456</v>
      </c>
      <c r="K8" s="38">
        <f>SUM(B8:J8)</f>
        <v>74711</v>
      </c>
      <c r="L8"/>
      <c r="M8"/>
      <c r="N8"/>
    </row>
    <row r="9" spans="1:14" ht="16.5" customHeight="1">
      <c r="A9" s="22" t="s">
        <v>35</v>
      </c>
      <c r="B9" s="45">
        <v>11210</v>
      </c>
      <c r="C9" s="45">
        <v>11088</v>
      </c>
      <c r="D9" s="45">
        <v>13294</v>
      </c>
      <c r="E9" s="45">
        <v>6869</v>
      </c>
      <c r="F9" s="45">
        <v>8295</v>
      </c>
      <c r="G9" s="45">
        <v>6164</v>
      </c>
      <c r="H9" s="45">
        <v>4973</v>
      </c>
      <c r="I9" s="45">
        <v>11328</v>
      </c>
      <c r="J9" s="45">
        <v>1456</v>
      </c>
      <c r="K9" s="38">
        <f>SUM(B9:J9)</f>
        <v>74677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0</v>
      </c>
      <c r="D10" s="45">
        <v>1</v>
      </c>
      <c r="E10" s="45">
        <v>13</v>
      </c>
      <c r="F10" s="45">
        <v>3</v>
      </c>
      <c r="G10" s="45">
        <v>3</v>
      </c>
      <c r="H10" s="45">
        <v>0</v>
      </c>
      <c r="I10" s="45">
        <v>8</v>
      </c>
      <c r="J10" s="45">
        <v>0</v>
      </c>
      <c r="K10" s="38">
        <f>SUM(B10:J10)</f>
        <v>34</v>
      </c>
      <c r="L10"/>
      <c r="M10"/>
      <c r="N10"/>
    </row>
    <row r="11" spans="1:14" ht="16.5" customHeight="1">
      <c r="A11" s="44" t="s">
        <v>33</v>
      </c>
      <c r="B11" s="43">
        <v>174858</v>
      </c>
      <c r="C11" s="43">
        <v>155858</v>
      </c>
      <c r="D11" s="43">
        <v>224919</v>
      </c>
      <c r="E11" s="43">
        <v>110025</v>
      </c>
      <c r="F11" s="43">
        <v>122775</v>
      </c>
      <c r="G11" s="43">
        <v>156763</v>
      </c>
      <c r="H11" s="43">
        <v>171203</v>
      </c>
      <c r="I11" s="43">
        <v>209675</v>
      </c>
      <c r="J11" s="43">
        <v>54270</v>
      </c>
      <c r="K11" s="38">
        <f>SUM(B11:J11)</f>
        <v>1380346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1.384369802782645</v>
      </c>
      <c r="C15" s="39">
        <v>1.699621703746684</v>
      </c>
      <c r="D15" s="39">
        <v>1.296212942988383</v>
      </c>
      <c r="E15" s="39">
        <v>1.641217739191373</v>
      </c>
      <c r="F15" s="39">
        <v>1.541765480975746</v>
      </c>
      <c r="G15" s="39">
        <v>1.41565540435414</v>
      </c>
      <c r="H15" s="39">
        <v>1.451299105654661</v>
      </c>
      <c r="I15" s="39">
        <v>1.517980504065101</v>
      </c>
      <c r="J15" s="39">
        <v>1.468511992268135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874863.26</v>
      </c>
      <c r="C17" s="36">
        <f aca="true" t="shared" si="2" ref="C17:J17">C18+C19+C20+C21+C22+C23+C24</f>
        <v>1051444.51</v>
      </c>
      <c r="D17" s="36">
        <f t="shared" si="2"/>
        <v>1262884.53</v>
      </c>
      <c r="E17" s="36">
        <f t="shared" si="2"/>
        <v>696976.1</v>
      </c>
      <c r="F17" s="36">
        <f t="shared" si="2"/>
        <v>769225.9299999999</v>
      </c>
      <c r="G17" s="36">
        <f t="shared" si="2"/>
        <v>878301.7200000001</v>
      </c>
      <c r="H17" s="36">
        <f t="shared" si="2"/>
        <v>785912.4099999999</v>
      </c>
      <c r="I17" s="36">
        <f t="shared" si="2"/>
        <v>1052133.99</v>
      </c>
      <c r="J17" s="36">
        <f t="shared" si="2"/>
        <v>287185.54000000004</v>
      </c>
      <c r="K17" s="36">
        <f aca="true" t="shared" si="3" ref="K17:K24">SUM(B17:J17)</f>
        <v>7658927.99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632800.46</v>
      </c>
      <c r="C18" s="30">
        <f t="shared" si="4"/>
        <v>623226.11</v>
      </c>
      <c r="D18" s="30">
        <f t="shared" si="4"/>
        <v>985086.35</v>
      </c>
      <c r="E18" s="30">
        <f t="shared" si="4"/>
        <v>420888.58</v>
      </c>
      <c r="F18" s="30">
        <f t="shared" si="4"/>
        <v>499034.23</v>
      </c>
      <c r="G18" s="30">
        <f t="shared" si="4"/>
        <v>627199.04</v>
      </c>
      <c r="H18" s="30">
        <f t="shared" si="4"/>
        <v>540613.67</v>
      </c>
      <c r="I18" s="30">
        <f t="shared" si="4"/>
        <v>684603.67</v>
      </c>
      <c r="J18" s="30">
        <f t="shared" si="4"/>
        <v>195570.4</v>
      </c>
      <c r="K18" s="30">
        <f t="shared" si="3"/>
        <v>5209022.510000001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243229.39</v>
      </c>
      <c r="C19" s="30">
        <f t="shared" si="5"/>
        <v>436022.51</v>
      </c>
      <c r="D19" s="30">
        <f t="shared" si="5"/>
        <v>291795.33</v>
      </c>
      <c r="E19" s="30">
        <f t="shared" si="5"/>
        <v>269881.22</v>
      </c>
      <c r="F19" s="30">
        <f t="shared" si="5"/>
        <v>270359.52</v>
      </c>
      <c r="G19" s="30">
        <f t="shared" si="5"/>
        <v>260698.67</v>
      </c>
      <c r="H19" s="30">
        <f t="shared" si="5"/>
        <v>243978.47</v>
      </c>
      <c r="I19" s="30">
        <f t="shared" si="5"/>
        <v>354611.35</v>
      </c>
      <c r="J19" s="30">
        <f t="shared" si="5"/>
        <v>91627.08</v>
      </c>
      <c r="K19" s="30">
        <f t="shared" si="3"/>
        <v>2462203.54</v>
      </c>
      <c r="L19"/>
      <c r="M19"/>
      <c r="N19"/>
    </row>
    <row r="20" spans="1:14" ht="16.5" customHeight="1">
      <c r="A20" s="18" t="s">
        <v>28</v>
      </c>
      <c r="B20" s="30">
        <v>25465.55</v>
      </c>
      <c r="C20" s="30">
        <v>23780.91</v>
      </c>
      <c r="D20" s="30">
        <v>20779.07</v>
      </c>
      <c r="E20" s="30">
        <v>22784.36</v>
      </c>
      <c r="F20" s="30">
        <v>20601.36</v>
      </c>
      <c r="G20" s="30">
        <v>14693.21</v>
      </c>
      <c r="H20" s="30">
        <v>24503.83</v>
      </c>
      <c r="I20" s="30">
        <v>41376.41</v>
      </c>
      <c r="J20" s="30">
        <v>8523.03</v>
      </c>
      <c r="K20" s="30">
        <f t="shared" si="3"/>
        <v>202507.72999999998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3971.58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-27956</v>
      </c>
      <c r="C24" s="30">
        <v>-31585.02</v>
      </c>
      <c r="D24" s="30">
        <v>-34776.22</v>
      </c>
      <c r="E24" s="30">
        <v>-17901.92</v>
      </c>
      <c r="F24" s="30">
        <v>-22093.04</v>
      </c>
      <c r="G24" s="30">
        <v>-24289.2</v>
      </c>
      <c r="H24" s="30">
        <v>-23183.56</v>
      </c>
      <c r="I24" s="30">
        <v>-28457.44</v>
      </c>
      <c r="J24" s="30">
        <v>-8534.97</v>
      </c>
      <c r="K24" s="30">
        <f t="shared" si="3"/>
        <v>-218777.37000000002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-114554.2</v>
      </c>
      <c r="C27" s="30">
        <f t="shared" si="6"/>
        <v>-53841.61</v>
      </c>
      <c r="D27" s="30">
        <f t="shared" si="6"/>
        <v>-80811.6</v>
      </c>
      <c r="E27" s="30">
        <f t="shared" si="6"/>
        <v>-127739.81</v>
      </c>
      <c r="F27" s="30">
        <f t="shared" si="6"/>
        <v>-36498</v>
      </c>
      <c r="G27" s="30">
        <f t="shared" si="6"/>
        <v>-129624.45</v>
      </c>
      <c r="H27" s="30">
        <f t="shared" si="6"/>
        <v>-40535.46</v>
      </c>
      <c r="I27" s="30">
        <f t="shared" si="6"/>
        <v>-78954.29999999999</v>
      </c>
      <c r="J27" s="30">
        <f t="shared" si="6"/>
        <v>-15387.279999999999</v>
      </c>
      <c r="K27" s="30">
        <f aca="true" t="shared" si="7" ref="K27:K35">SUM(B27:J27)</f>
        <v>-677946.71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-114554.2</v>
      </c>
      <c r="C28" s="30">
        <f t="shared" si="8"/>
        <v>-53841.61</v>
      </c>
      <c r="D28" s="30">
        <f t="shared" si="8"/>
        <v>-80811.6</v>
      </c>
      <c r="E28" s="30">
        <f t="shared" si="8"/>
        <v>-127739.81</v>
      </c>
      <c r="F28" s="30">
        <f t="shared" si="8"/>
        <v>-36498</v>
      </c>
      <c r="G28" s="30">
        <f t="shared" si="8"/>
        <v>-129624.45</v>
      </c>
      <c r="H28" s="30">
        <f t="shared" si="8"/>
        <v>-40535.46</v>
      </c>
      <c r="I28" s="30">
        <f t="shared" si="8"/>
        <v>-78954.29999999999</v>
      </c>
      <c r="J28" s="30">
        <f t="shared" si="8"/>
        <v>-15387.279999999999</v>
      </c>
      <c r="K28" s="30">
        <f t="shared" si="7"/>
        <v>-677946.71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-49324</v>
      </c>
      <c r="C29" s="30">
        <f aca="true" t="shared" si="9" ref="C29:J29">-ROUND((C9)*$E$3,2)</f>
        <v>-48787.2</v>
      </c>
      <c r="D29" s="30">
        <f t="shared" si="9"/>
        <v>-58493.6</v>
      </c>
      <c r="E29" s="30">
        <f t="shared" si="9"/>
        <v>-30223.6</v>
      </c>
      <c r="F29" s="30">
        <f t="shared" si="9"/>
        <v>-36498</v>
      </c>
      <c r="G29" s="30">
        <f t="shared" si="9"/>
        <v>-27121.6</v>
      </c>
      <c r="H29" s="30">
        <f t="shared" si="9"/>
        <v>-21881.2</v>
      </c>
      <c r="I29" s="30">
        <f t="shared" si="9"/>
        <v>-49843.2</v>
      </c>
      <c r="J29" s="30">
        <f t="shared" si="9"/>
        <v>-6406.4</v>
      </c>
      <c r="K29" s="30">
        <f t="shared" si="7"/>
        <v>-328578.80000000005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-369.6</v>
      </c>
      <c r="C31" s="30">
        <v>-154</v>
      </c>
      <c r="D31" s="30">
        <v>-52.8</v>
      </c>
      <c r="E31" s="30">
        <v>-30.8</v>
      </c>
      <c r="F31" s="26">
        <v>0</v>
      </c>
      <c r="G31" s="30">
        <v>-92.4</v>
      </c>
      <c r="H31" s="30">
        <v>0</v>
      </c>
      <c r="I31" s="30">
        <v>0</v>
      </c>
      <c r="J31" s="30">
        <v>0</v>
      </c>
      <c r="K31" s="30">
        <f t="shared" si="7"/>
        <v>-699.5999999999999</v>
      </c>
      <c r="L31"/>
      <c r="M31"/>
      <c r="N31"/>
    </row>
    <row r="32" spans="1:14" ht="16.5" customHeight="1">
      <c r="A32" s="25" t="s">
        <v>21</v>
      </c>
      <c r="B32" s="30">
        <v>-64860.6</v>
      </c>
      <c r="C32" s="30">
        <v>-4900.41</v>
      </c>
      <c r="D32" s="30">
        <v>-22265.2</v>
      </c>
      <c r="E32" s="30">
        <v>-97485.41</v>
      </c>
      <c r="F32" s="26">
        <v>0</v>
      </c>
      <c r="G32" s="30">
        <v>-102410.45</v>
      </c>
      <c r="H32" s="30">
        <v>-18654.26</v>
      </c>
      <c r="I32" s="30">
        <v>-29111.1</v>
      </c>
      <c r="J32" s="30">
        <v>-8980.88</v>
      </c>
      <c r="K32" s="30">
        <f t="shared" si="7"/>
        <v>-348668.31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0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0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760309.06</v>
      </c>
      <c r="C47" s="27">
        <f aca="true" t="shared" si="11" ref="C47:J47">IF(C17+C27+C48&lt;0,0,C17+C27+C48)</f>
        <v>997602.9</v>
      </c>
      <c r="D47" s="27">
        <f t="shared" si="11"/>
        <v>1182072.93</v>
      </c>
      <c r="E47" s="27">
        <f t="shared" si="11"/>
        <v>569236.29</v>
      </c>
      <c r="F47" s="27">
        <f t="shared" si="11"/>
        <v>732727.9299999999</v>
      </c>
      <c r="G47" s="27">
        <f t="shared" si="11"/>
        <v>748677.2700000001</v>
      </c>
      <c r="H47" s="27">
        <f t="shared" si="11"/>
        <v>745376.95</v>
      </c>
      <c r="I47" s="27">
        <f t="shared" si="11"/>
        <v>973179.69</v>
      </c>
      <c r="J47" s="27">
        <f t="shared" si="11"/>
        <v>271798.26</v>
      </c>
      <c r="K47" s="20">
        <f>SUM(B47:J47)</f>
        <v>6980981.279999999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760309.0599999999</v>
      </c>
      <c r="C53" s="10">
        <f t="shared" si="13"/>
        <v>997602.91</v>
      </c>
      <c r="D53" s="10">
        <f t="shared" si="13"/>
        <v>1182072.94</v>
      </c>
      <c r="E53" s="10">
        <f t="shared" si="13"/>
        <v>569236.3</v>
      </c>
      <c r="F53" s="10">
        <f t="shared" si="13"/>
        <v>732727.93</v>
      </c>
      <c r="G53" s="10">
        <f t="shared" si="13"/>
        <v>748677.26</v>
      </c>
      <c r="H53" s="10">
        <f t="shared" si="13"/>
        <v>745376.95</v>
      </c>
      <c r="I53" s="10">
        <f>SUM(I54:I66)</f>
        <v>973179.7</v>
      </c>
      <c r="J53" s="10">
        <f t="shared" si="13"/>
        <v>271798.25</v>
      </c>
      <c r="K53" s="5">
        <f>SUM(K54:K66)</f>
        <v>6980981.3</v>
      </c>
      <c r="L53" s="9"/>
    </row>
    <row r="54" spans="1:11" ht="16.5" customHeight="1">
      <c r="A54" s="7" t="s">
        <v>60</v>
      </c>
      <c r="B54" s="8">
        <v>663445.69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663445.69</v>
      </c>
    </row>
    <row r="55" spans="1:11" ht="16.5" customHeight="1">
      <c r="A55" s="7" t="s">
        <v>61</v>
      </c>
      <c r="B55" s="8">
        <v>96863.37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96863.37</v>
      </c>
    </row>
    <row r="56" spans="1:11" ht="16.5" customHeight="1">
      <c r="A56" s="7" t="s">
        <v>4</v>
      </c>
      <c r="B56" s="6">
        <v>0</v>
      </c>
      <c r="C56" s="8">
        <v>997602.91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997602.91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1182072.94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1182072.94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569236.3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569236.3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732727.93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732727.93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748677.26</v>
      </c>
      <c r="H60" s="6">
        <v>0</v>
      </c>
      <c r="I60" s="6">
        <v>0</v>
      </c>
      <c r="J60" s="6">
        <v>0</v>
      </c>
      <c r="K60" s="5">
        <f t="shared" si="14"/>
        <v>748677.26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745376.95</v>
      </c>
      <c r="I61" s="6">
        <v>0</v>
      </c>
      <c r="J61" s="6">
        <v>0</v>
      </c>
      <c r="K61" s="5">
        <f t="shared" si="14"/>
        <v>745376.95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352291.05</v>
      </c>
      <c r="J63" s="6">
        <v>0</v>
      </c>
      <c r="K63" s="5">
        <f t="shared" si="14"/>
        <v>352291.05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620888.65</v>
      </c>
      <c r="J64" s="6">
        <v>0</v>
      </c>
      <c r="K64" s="5">
        <f t="shared" si="14"/>
        <v>620888.65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271798.25</v>
      </c>
      <c r="K65" s="5">
        <f t="shared" si="14"/>
        <v>271798.25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2020-08-04T19:38:46Z</dcterms:modified>
  <cp:category/>
  <cp:version/>
  <cp:contentType/>
  <cp:contentStatus/>
</cp:coreProperties>
</file>