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<sst xmlns="http://schemas.openxmlformats.org/spreadsheetml/2006/main" count="74" uniqueCount="73">
  <si>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</si>
  <si>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</si>
  <si>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</si>
  <si>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</si>
  <si>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</si>
  <si>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</si>
  <si>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</si>
  <si>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</si>
  <si>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</si>
  <si>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</si>
  <si>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</si>
  <si>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</si>
  <si>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</si>
  <si>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</si>
  <si>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</si>
  <si>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</si>
  <si>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</si>
  <si>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</si>
  <si>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</si>
  <si>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</si>
  <si>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</si>
  <si>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</si>
  <si>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</si>
  <si>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</si>
  <si>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</si>
  <si>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</si>
  <si>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</si>
  <si>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</si>
  <si>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</si>
  <si>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</si>
  <si>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</si>
  <si>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</si>
  <si>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</si>
  <si>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</si>
  <si>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</si>
  <si>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</si>
  <si>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</si>
  <si>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</si>
  <si>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</si>
  <si>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</si>
  <si>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</si>
  <si>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</si>
  <si>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</si>
  <si>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</si>
  <si>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</si>
  <si>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</si>
  <si>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</si>
  <si>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</si>
  <si>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</si>
  <si>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</si>
  <si>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</si>
  <si>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</si>
  <si>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</si>
  <si>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</si>
  <si>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</si>
  <si>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</si>
  <si>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</si>
  <si>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</si>
  <si>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</si>
  <si>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</si>
  <si>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</si>
  <si>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</si>
  <si>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</si>
  <si>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</si>
  <si>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</si>
  <si>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</si>
  <si>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</si>
  <si>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</si>
  <si>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</si>
  <si>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</si>
  <si>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</si>
  <si>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</si>
  <si>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28/07/20 - VENCIMENTO 04/08/20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</si>
</sst>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189724</v>
      </c>
      <c r="C7" s="47">
        <f t="shared" si="0"/>
        <v>178015</v>
      </c>
      <c r="D7" s="47">
        <f t="shared" si="0"/>
        <v>254108</v>
      </c>
      <c r="E7" s="47">
        <f t="shared" si="0"/>
        <v>124554</v>
      </c>
      <c r="F7" s="47">
        <f t="shared" si="0"/>
        <v>136150</v>
      </c>
      <c r="G7" s="47">
        <f t="shared" si="0"/>
        <v>165226</v>
      </c>
      <c r="H7" s="47">
        <f t="shared" si="0"/>
        <v>177329</v>
      </c>
      <c r="I7" s="47">
        <f t="shared" si="0"/>
        <v>225760</v>
      </c>
      <c r="J7" s="47">
        <f t="shared" si="0"/>
        <v>56019</v>
      </c>
      <c r="K7" s="47">
        <f t="shared" si="0"/>
        <v>1506885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11703</v>
      </c>
      <c r="C8" s="45">
        <f t="shared" si="1"/>
        <v>12596</v>
      </c>
      <c r="D8" s="45">
        <f t="shared" si="1"/>
        <v>14260</v>
      </c>
      <c r="E8" s="45">
        <f t="shared" si="1"/>
        <v>7726</v>
      </c>
      <c r="F8" s="45">
        <f t="shared" si="1"/>
        <v>9275</v>
      </c>
      <c r="G8" s="45">
        <f t="shared" si="1"/>
        <v>6156</v>
      </c>
      <c r="H8" s="45">
        <f t="shared" si="1"/>
        <v>5220</v>
      </c>
      <c r="I8" s="45">
        <f t="shared" si="1"/>
        <v>12067</v>
      </c>
      <c r="J8" s="45">
        <f t="shared" si="1"/>
        <v>1584</v>
      </c>
      <c r="K8" s="38">
        <f>SUM(B8:J8)</f>
        <v>80587</v>
      </c>
      <c r="L8"/>
      <c r="M8"/>
      <c r="N8"/>
    </row>
    <row r="9" spans="1:14" ht="16.5" customHeight="1">
      <c r="A9" s="22" t="s">
        <v>35</v>
      </c>
      <c r="B9" s="45">
        <v>11694</v>
      </c>
      <c r="C9" s="45">
        <v>12594</v>
      </c>
      <c r="D9" s="45">
        <v>14260</v>
      </c>
      <c r="E9" s="45">
        <v>7716</v>
      </c>
      <c r="F9" s="45">
        <v>9266</v>
      </c>
      <c r="G9" s="45">
        <v>6155</v>
      </c>
      <c r="H9" s="45">
        <v>5220</v>
      </c>
      <c r="I9" s="45">
        <v>12061</v>
      </c>
      <c r="J9" s="45">
        <v>1584</v>
      </c>
      <c r="K9" s="38">
        <f>SUM(B9:J9)</f>
        <v>80550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2</v>
      </c>
      <c r="D10" s="45">
        <v>0</v>
      </c>
      <c r="E10" s="45">
        <v>10</v>
      </c>
      <c r="F10" s="45">
        <v>9</v>
      </c>
      <c r="G10" s="45">
        <v>1</v>
      </c>
      <c r="H10" s="45">
        <v>0</v>
      </c>
      <c r="I10" s="45">
        <v>6</v>
      </c>
      <c r="J10" s="45">
        <v>0</v>
      </c>
      <c r="K10" s="38">
        <f>SUM(B10:J10)</f>
        <v>37</v>
      </c>
      <c r="L10"/>
      <c r="M10"/>
      <c r="N10"/>
    </row>
    <row r="11" spans="1:14" ht="16.5" customHeight="1">
      <c r="A11" s="44" t="s">
        <v>33</v>
      </c>
      <c r="B11" s="43">
        <v>178021</v>
      </c>
      <c r="C11" s="43">
        <v>165419</v>
      </c>
      <c r="D11" s="43">
        <v>239848</v>
      </c>
      <c r="E11" s="43">
        <v>116828</v>
      </c>
      <c r="F11" s="43">
        <v>126875</v>
      </c>
      <c r="G11" s="43">
        <v>159070</v>
      </c>
      <c r="H11" s="43">
        <v>172109</v>
      </c>
      <c r="I11" s="43">
        <v>213693</v>
      </c>
      <c r="J11" s="43">
        <v>54435</v>
      </c>
      <c r="K11" s="38">
        <f>SUM(B11:J11)</f>
        <v>1426298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1.376416905148419</v>
      </c>
      <c r="C15" s="39">
        <v>1.662377746105076</v>
      </c>
      <c r="D15" s="39">
        <v>1.264281833623174</v>
      </c>
      <c r="E15" s="39">
        <v>1.591357843859574</v>
      </c>
      <c r="F15" s="39">
        <v>1.522768952092244</v>
      </c>
      <c r="G15" s="39">
        <v>1.422517828375282</v>
      </c>
      <c r="H15" s="39">
        <v>1.45260344742683</v>
      </c>
      <c r="I15" s="39">
        <v>1.501383507410831</v>
      </c>
      <c r="J15" s="39">
        <v>1.487897744304472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885699.64</v>
      </c>
      <c r="C17" s="36">
        <f aca="true" t="shared" si="2" ref="C17:J17">C18+C19+C20+C21+C22+C23+C24</f>
        <v>1106223.31</v>
      </c>
      <c r="D17" s="36">
        <f t="shared" si="2"/>
        <v>1334340.52</v>
      </c>
      <c r="E17" s="36">
        <f t="shared" si="2"/>
        <v>715449.01</v>
      </c>
      <c r="F17" s="36">
        <f t="shared" si="2"/>
        <v>788367.19</v>
      </c>
      <c r="G17" s="36">
        <f t="shared" si="2"/>
        <v>894926.46</v>
      </c>
      <c r="H17" s="36">
        <f t="shared" si="2"/>
        <v>789399.46</v>
      </c>
      <c r="I17" s="36">
        <f t="shared" si="2"/>
        <v>1065270.27</v>
      </c>
      <c r="J17" s="36">
        <f t="shared" si="2"/>
        <v>293040.97000000003</v>
      </c>
      <c r="K17" s="36">
        <f aca="true" t="shared" si="3" ref="K17:K24">SUM(B17:J17)</f>
        <v>7872716.829999999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645213.38</v>
      </c>
      <c r="C18" s="30">
        <f t="shared" si="4"/>
        <v>664547.8</v>
      </c>
      <c r="D18" s="30">
        <f t="shared" si="4"/>
        <v>1050812.81</v>
      </c>
      <c r="E18" s="30">
        <f t="shared" si="4"/>
        <v>448419.31</v>
      </c>
      <c r="F18" s="30">
        <f t="shared" si="4"/>
        <v>518363.9</v>
      </c>
      <c r="G18" s="30">
        <f t="shared" si="4"/>
        <v>636037.49</v>
      </c>
      <c r="H18" s="30">
        <f t="shared" si="4"/>
        <v>544151.77</v>
      </c>
      <c r="I18" s="30">
        <f t="shared" si="4"/>
        <v>699314.18</v>
      </c>
      <c r="J18" s="30">
        <f t="shared" si="4"/>
        <v>196598.68</v>
      </c>
      <c r="K18" s="30">
        <f t="shared" si="3"/>
        <v>5403459.32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242869.22</v>
      </c>
      <c r="C19" s="30">
        <f t="shared" si="5"/>
        <v>440181.67</v>
      </c>
      <c r="D19" s="30">
        <f t="shared" si="5"/>
        <v>277710.74</v>
      </c>
      <c r="E19" s="30">
        <f t="shared" si="5"/>
        <v>265176.28</v>
      </c>
      <c r="F19" s="30">
        <f t="shared" si="5"/>
        <v>270984.55</v>
      </c>
      <c r="G19" s="30">
        <f t="shared" si="5"/>
        <v>268737.18</v>
      </c>
      <c r="H19" s="30">
        <f t="shared" si="5"/>
        <v>246284.97</v>
      </c>
      <c r="I19" s="30">
        <f t="shared" si="5"/>
        <v>350624.6</v>
      </c>
      <c r="J19" s="30">
        <f t="shared" si="5"/>
        <v>95920.05</v>
      </c>
      <c r="K19" s="30">
        <f t="shared" si="3"/>
        <v>2458489.26</v>
      </c>
      <c r="L19"/>
      <c r="M19"/>
      <c r="N19"/>
    </row>
    <row r="20" spans="1:14" ht="16.5" customHeight="1">
      <c r="A20" s="18" t="s">
        <v>28</v>
      </c>
      <c r="B20" s="30">
        <v>24286.77</v>
      </c>
      <c r="C20" s="30">
        <v>33078.86</v>
      </c>
      <c r="D20" s="30">
        <v>40588.26</v>
      </c>
      <c r="E20" s="30">
        <v>18431.48</v>
      </c>
      <c r="F20" s="30">
        <v>19787.92</v>
      </c>
      <c r="G20" s="30">
        <v>14440.99</v>
      </c>
      <c r="H20" s="30">
        <v>22146.28</v>
      </c>
      <c r="I20" s="30">
        <v>43784.86</v>
      </c>
      <c r="J20" s="30">
        <v>9057.21</v>
      </c>
      <c r="K20" s="30">
        <f t="shared" si="3"/>
        <v>225602.62999999998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-107.48</v>
      </c>
      <c r="L23"/>
      <c r="M23"/>
      <c r="N23"/>
    </row>
    <row r="24" spans="1:14" ht="16.5" customHeight="1">
      <c r="A24" s="18" t="s">
        <v>70</v>
      </c>
      <c r="B24" s="30">
        <v>-27886.11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-24289.2</v>
      </c>
      <c r="H24" s="30">
        <v>-23183.56</v>
      </c>
      <c r="I24" s="30">
        <v>-28453.37</v>
      </c>
      <c r="J24" s="30">
        <v>-8534.97</v>
      </c>
      <c r="K24" s="30">
        <f t="shared" si="3"/>
        <v>-218698.48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-214857.4</v>
      </c>
      <c r="C27" s="30">
        <f t="shared" si="6"/>
        <v>-60359.42999999999</v>
      </c>
      <c r="D27" s="30">
        <f t="shared" si="6"/>
        <v>-100823.20999999999</v>
      </c>
      <c r="E27" s="30">
        <f t="shared" si="6"/>
        <v>-196663.16</v>
      </c>
      <c r="F27" s="30">
        <f t="shared" si="6"/>
        <v>-40770.4</v>
      </c>
      <c r="G27" s="30">
        <f t="shared" si="6"/>
        <v>-245983.02000000002</v>
      </c>
      <c r="H27" s="30">
        <f t="shared" si="6"/>
        <v>-59050.28</v>
      </c>
      <c r="I27" s="30">
        <f t="shared" si="6"/>
        <v>-109377</v>
      </c>
      <c r="J27" s="30">
        <f t="shared" si="6"/>
        <v>-24341.019999999997</v>
      </c>
      <c r="K27" s="30">
        <f aca="true" t="shared" si="7" ref="K27:K35">SUM(B27:J27)</f>
        <v>-1052224.92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-214857.4</v>
      </c>
      <c r="C28" s="30">
        <f t="shared" si="8"/>
        <v>-60359.42999999999</v>
      </c>
      <c r="D28" s="30">
        <f t="shared" si="8"/>
        <v>-100823.20999999999</v>
      </c>
      <c r="E28" s="30">
        <f t="shared" si="8"/>
        <v>-196663.16</v>
      </c>
      <c r="F28" s="30">
        <f t="shared" si="8"/>
        <v>-40770.4</v>
      </c>
      <c r="G28" s="30">
        <f t="shared" si="8"/>
        <v>-245983.02000000002</v>
      </c>
      <c r="H28" s="30">
        <f t="shared" si="8"/>
        <v>-59050.28</v>
      </c>
      <c r="I28" s="30">
        <f t="shared" si="8"/>
        <v>-109377</v>
      </c>
      <c r="J28" s="30">
        <f t="shared" si="8"/>
        <v>-24341.019999999997</v>
      </c>
      <c r="K28" s="30">
        <f t="shared" si="7"/>
        <v>-1052224.92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-51453.6</v>
      </c>
      <c r="C29" s="30">
        <f aca="true" t="shared" si="9" ref="C29:J29">-ROUND((C9)*$E$3,2)</f>
        <v>-55413.6</v>
      </c>
      <c r="D29" s="30">
        <f t="shared" si="9"/>
        <v>-62744</v>
      </c>
      <c r="E29" s="30">
        <f t="shared" si="9"/>
        <v>-33950.4</v>
      </c>
      <c r="F29" s="30">
        <f t="shared" si="9"/>
        <v>-40770.4</v>
      </c>
      <c r="G29" s="30">
        <f t="shared" si="9"/>
        <v>-27082</v>
      </c>
      <c r="H29" s="30">
        <f t="shared" si="9"/>
        <v>-22968</v>
      </c>
      <c r="I29" s="30">
        <f t="shared" si="9"/>
        <v>-53068.4</v>
      </c>
      <c r="J29" s="30">
        <f t="shared" si="9"/>
        <v>-6969.6</v>
      </c>
      <c r="K29" s="30">
        <f t="shared" si="7"/>
        <v>-354420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-338.8</v>
      </c>
      <c r="C31" s="30">
        <v>-123.2</v>
      </c>
      <c r="D31" s="30">
        <v>-154</v>
      </c>
      <c r="E31" s="30">
        <v>-206.8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-884.4</v>
      </c>
      <c r="L31"/>
      <c r="M31"/>
      <c r="N31"/>
    </row>
    <row r="32" spans="1:14" ht="16.5" customHeight="1">
      <c r="A32" s="25" t="s">
        <v>21</v>
      </c>
      <c r="B32" s="30">
        <v>-163065</v>
      </c>
      <c r="C32" s="30">
        <v>-4822.63</v>
      </c>
      <c r="D32" s="30">
        <v>-37925.21</v>
      </c>
      <c r="E32" s="30">
        <v>-162505.96</v>
      </c>
      <c r="F32" s="26">
        <v>0</v>
      </c>
      <c r="G32" s="30">
        <v>-218839.42</v>
      </c>
      <c r="H32" s="30">
        <v>-36082.28</v>
      </c>
      <c r="I32" s="30">
        <v>-56308.6</v>
      </c>
      <c r="J32" s="30">
        <v>-17371.42</v>
      </c>
      <c r="K32" s="30">
        <f t="shared" si="7"/>
        <v>-696920.52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670842.24</v>
      </c>
      <c r="C47" s="27">
        <f aca="true" t="shared" si="11" ref="C47:J47">IF(C17+C27+C48&lt;0,0,C17+C27+C48)</f>
        <v>1045863.8800000001</v>
      </c>
      <c r="D47" s="27">
        <f t="shared" si="11"/>
        <v>1233517.31</v>
      </c>
      <c r="E47" s="27">
        <f t="shared" si="11"/>
        <v>518785.85</v>
      </c>
      <c r="F47" s="27">
        <f t="shared" si="11"/>
        <v>747596.7899999999</v>
      </c>
      <c r="G47" s="27">
        <f t="shared" si="11"/>
        <v>648943.44</v>
      </c>
      <c r="H47" s="27">
        <f t="shared" si="11"/>
        <v>730349.1799999999</v>
      </c>
      <c r="I47" s="27">
        <f t="shared" si="11"/>
        <v>955893.27</v>
      </c>
      <c r="J47" s="27">
        <f t="shared" si="11"/>
        <v>268699.95</v>
      </c>
      <c r="K47" s="20">
        <f>SUM(B47:J47)</f>
        <v>6820491.909999999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670842.24</v>
      </c>
      <c r="C53" s="10">
        <f t="shared" si="13"/>
        <v>1045863.88</v>
      </c>
      <c r="D53" s="10">
        <f t="shared" si="13"/>
        <v>1233517.31</v>
      </c>
      <c r="E53" s="10">
        <f t="shared" si="13"/>
        <v>518785.85</v>
      </c>
      <c r="F53" s="10">
        <f t="shared" si="13"/>
        <v>747596.79</v>
      </c>
      <c r="G53" s="10">
        <f t="shared" si="13"/>
        <v>648943.43</v>
      </c>
      <c r="H53" s="10">
        <f t="shared" si="13"/>
        <v>730349.18</v>
      </c>
      <c r="I53" s="10">
        <f>SUM(I54:I66)</f>
        <v>955893.27</v>
      </c>
      <c r="J53" s="10">
        <f t="shared" si="13"/>
        <v>268699.95</v>
      </c>
      <c r="K53" s="5">
        <f>SUM(K54:K66)</f>
        <v>6820491.9</v>
      </c>
      <c r="L53" s="9"/>
    </row>
    <row r="54" spans="1:11" ht="16.5" customHeight="1">
      <c r="A54" s="7" t="s">
        <v>60</v>
      </c>
      <c r="B54" s="8">
        <v>586517.37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586517.37</v>
      </c>
    </row>
    <row r="55" spans="1:11" ht="16.5" customHeight="1">
      <c r="A55" s="7" t="s">
        <v>61</v>
      </c>
      <c r="B55" s="8">
        <v>84324.87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84324.87</v>
      </c>
    </row>
    <row r="56" spans="1:11" ht="16.5" customHeight="1">
      <c r="A56" s="7" t="s">
        <v>4</v>
      </c>
      <c r="B56" s="6">
        <v>0</v>
      </c>
      <c r="C56" s="8">
        <v>1045863.88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1045863.88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1233517.31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1233517.31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518785.85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518785.85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747596.79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747596.79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648943.43</v>
      </c>
      <c r="H60" s="6">
        <v>0</v>
      </c>
      <c r="I60" s="6">
        <v>0</v>
      </c>
      <c r="J60" s="6">
        <v>0</v>
      </c>
      <c r="K60" s="5">
        <f t="shared" si="14"/>
        <v>648943.43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730349.18</v>
      </c>
      <c r="I61" s="6">
        <v>0</v>
      </c>
      <c r="J61" s="6">
        <v>0</v>
      </c>
      <c r="K61" s="5">
        <f t="shared" si="14"/>
        <v>730349.18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368783.62</v>
      </c>
      <c r="J63" s="6">
        <v>0</v>
      </c>
      <c r="K63" s="5">
        <f t="shared" si="14"/>
        <v>368783.62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587109.65</v>
      </c>
      <c r="J64" s="6">
        <v>0</v>
      </c>
      <c r="K64" s="5">
        <f t="shared" si="14"/>
        <v>587109.65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268699.95</v>
      </c>
      <c r="K65" s="5">
        <f t="shared" si="14"/>
        <v>268699.95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2020-08-03T20:29:46Z</dcterms:modified>
  <cp:category/>
  <cp:version/>
  <cp:contentType/>
  <cp:contentStatus/>
</cp:coreProperties>
</file>