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<sst xmlns="http://schemas.openxmlformats.org/spreadsheetml/2006/main" count="74" uniqueCount="73">
  <si>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</si>
  <si>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</si>
  <si>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</si>
  <si>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</si>
  <si>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</si>
  <si>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</si>
  <si>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</si>
  <si>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</si>
  <si>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</si>
  <si>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</si>
  <si>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</si>
  <si>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</si>
  <si>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</si>
  <si>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</si>
  <si>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</si>
  <si>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</si>
  <si>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</si>
  <si>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</si>
  <si>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</si>
  <si>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</si>
  <si>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</si>
  <si>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</si>
  <si>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</si>
  <si>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</si>
  <si>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</si>
  <si>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</si>
  <si>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</si>
  <si>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</si>
  <si>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</si>
  <si>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</si>
  <si>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</si>
  <si>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</si>
  <si>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</si>
  <si>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</si>
  <si>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</si>
  <si>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</si>
  <si>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</si>
  <si>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</si>
  <si>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</si>
  <si>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</si>
  <si>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</si>
  <si>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</si>
  <si>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</si>
  <si>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</si>
  <si>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</si>
  <si>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</si>
  <si>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</si>
  <si>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</si>
  <si>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</si>
  <si>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</si>
  <si>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</si>
  <si>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</si>
  <si>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</si>
  <si>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</si>
  <si>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</si>
  <si>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</si>
  <si>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</si>
  <si>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</si>
  <si>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</si>
  <si>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</si>
  <si>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</si>
  <si>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</si>
  <si>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</si>
  <si>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</si>
  <si>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</si>
  <si>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</si>
  <si>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</si>
  <si>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</si>
  <si>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</si>
  <si>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</si>
  <si>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</si>
  <si>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</si>
  <si>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27/07/20 - VENCIMENTO 03/08/20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</si>
</sst>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185878</v>
      </c>
      <c r="C7" s="47">
        <f t="shared" si="0"/>
        <v>164619</v>
      </c>
      <c r="D7" s="47">
        <f t="shared" si="0"/>
        <v>233619</v>
      </c>
      <c r="E7" s="47">
        <f t="shared" si="0"/>
        <v>116894</v>
      </c>
      <c r="F7" s="47">
        <f t="shared" si="0"/>
        <v>129046</v>
      </c>
      <c r="G7" s="47">
        <f t="shared" si="0"/>
        <v>159650</v>
      </c>
      <c r="H7" s="47">
        <f t="shared" si="0"/>
        <v>174535</v>
      </c>
      <c r="I7" s="47">
        <f t="shared" si="0"/>
        <v>221135</v>
      </c>
      <c r="J7" s="47">
        <f t="shared" si="0"/>
        <v>53821</v>
      </c>
      <c r="K7" s="47">
        <f t="shared" si="0"/>
        <v>1439197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12481</v>
      </c>
      <c r="C8" s="45">
        <f t="shared" si="1"/>
        <v>12121</v>
      </c>
      <c r="D8" s="45">
        <f t="shared" si="1"/>
        <v>14745</v>
      </c>
      <c r="E8" s="45">
        <f t="shared" si="1"/>
        <v>7817</v>
      </c>
      <c r="F8" s="45">
        <f t="shared" si="1"/>
        <v>9150</v>
      </c>
      <c r="G8" s="45">
        <f t="shared" si="1"/>
        <v>6363</v>
      </c>
      <c r="H8" s="45">
        <f t="shared" si="1"/>
        <v>5653</v>
      </c>
      <c r="I8" s="45">
        <f t="shared" si="1"/>
        <v>12345</v>
      </c>
      <c r="J8" s="45">
        <f t="shared" si="1"/>
        <v>1564</v>
      </c>
      <c r="K8" s="38">
        <f>SUM(B8:J8)</f>
        <v>82239</v>
      </c>
      <c r="L8"/>
      <c r="M8"/>
      <c r="N8"/>
    </row>
    <row r="9" spans="1:14" ht="16.5" customHeight="1">
      <c r="A9" s="22" t="s">
        <v>35</v>
      </c>
      <c r="B9" s="45">
        <v>12476</v>
      </c>
      <c r="C9" s="45">
        <v>12121</v>
      </c>
      <c r="D9" s="45">
        <v>14745</v>
      </c>
      <c r="E9" s="45">
        <v>7799</v>
      </c>
      <c r="F9" s="45">
        <v>9148</v>
      </c>
      <c r="G9" s="45">
        <v>6362</v>
      </c>
      <c r="H9" s="45">
        <v>5653</v>
      </c>
      <c r="I9" s="45">
        <v>12334</v>
      </c>
      <c r="J9" s="45">
        <v>1564</v>
      </c>
      <c r="K9" s="38">
        <f>SUM(B9:J9)</f>
        <v>82202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0</v>
      </c>
      <c r="D10" s="45">
        <v>0</v>
      </c>
      <c r="E10" s="45">
        <v>18</v>
      </c>
      <c r="F10" s="45">
        <v>2</v>
      </c>
      <c r="G10" s="45">
        <v>1</v>
      </c>
      <c r="H10" s="45">
        <v>0</v>
      </c>
      <c r="I10" s="45">
        <v>11</v>
      </c>
      <c r="J10" s="45">
        <v>0</v>
      </c>
      <c r="K10" s="38">
        <f>SUM(B10:J10)</f>
        <v>37</v>
      </c>
      <c r="L10"/>
      <c r="M10"/>
      <c r="N10"/>
    </row>
    <row r="11" spans="1:14" ht="16.5" customHeight="1">
      <c r="A11" s="44" t="s">
        <v>33</v>
      </c>
      <c r="B11" s="43">
        <v>173397</v>
      </c>
      <c r="C11" s="43">
        <v>152498</v>
      </c>
      <c r="D11" s="43">
        <v>218874</v>
      </c>
      <c r="E11" s="43">
        <v>109077</v>
      </c>
      <c r="F11" s="43">
        <v>119896</v>
      </c>
      <c r="G11" s="43">
        <v>153287</v>
      </c>
      <c r="H11" s="43">
        <v>168882</v>
      </c>
      <c r="I11" s="43">
        <v>208790</v>
      </c>
      <c r="J11" s="43">
        <v>52257</v>
      </c>
      <c r="K11" s="38">
        <f>SUM(B11:J11)</f>
        <v>1356958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1.385441472918244</v>
      </c>
      <c r="C15" s="39">
        <v>1.720143603716524</v>
      </c>
      <c r="D15" s="39">
        <v>1.317155861929922</v>
      </c>
      <c r="E15" s="39">
        <v>1.635815745435528</v>
      </c>
      <c r="F15" s="39">
        <v>1.565592661262449</v>
      </c>
      <c r="G15" s="39">
        <v>1.446362328422189</v>
      </c>
      <c r="H15" s="39">
        <v>1.462192452878649</v>
      </c>
      <c r="I15" s="39">
        <v>1.517356483947599</v>
      </c>
      <c r="J15" s="39">
        <v>1.504452151976343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874545.01</v>
      </c>
      <c r="C17" s="36">
        <f aca="true" t="shared" si="2" ref="C17:J17">C18+C19+C20+C21+C22+C23+C24</f>
        <v>1049318.47</v>
      </c>
      <c r="D17" s="36">
        <f t="shared" si="2"/>
        <v>1267975.02</v>
      </c>
      <c r="E17" s="36">
        <f t="shared" si="2"/>
        <v>691070.7600000001</v>
      </c>
      <c r="F17" s="36">
        <f t="shared" si="2"/>
        <v>768403.57</v>
      </c>
      <c r="G17" s="36">
        <f t="shared" si="2"/>
        <v>879155.54</v>
      </c>
      <c r="H17" s="36">
        <f t="shared" si="2"/>
        <v>780817.58</v>
      </c>
      <c r="I17" s="36">
        <f t="shared" si="2"/>
        <v>1056998.64</v>
      </c>
      <c r="J17" s="36">
        <f t="shared" si="2"/>
        <v>288574.46</v>
      </c>
      <c r="K17" s="36">
        <f aca="true" t="shared" si="3" ref="K17:K24">SUM(B17:J17)</f>
        <v>7656859.05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632133.9</v>
      </c>
      <c r="C18" s="30">
        <f t="shared" si="4"/>
        <v>614539.19</v>
      </c>
      <c r="D18" s="30">
        <f t="shared" si="4"/>
        <v>966084.65</v>
      </c>
      <c r="E18" s="30">
        <f t="shared" si="4"/>
        <v>420841.78</v>
      </c>
      <c r="F18" s="30">
        <f t="shared" si="4"/>
        <v>491316.84</v>
      </c>
      <c r="G18" s="30">
        <f t="shared" si="4"/>
        <v>614572.68</v>
      </c>
      <c r="H18" s="30">
        <f t="shared" si="4"/>
        <v>535578.1</v>
      </c>
      <c r="I18" s="30">
        <f t="shared" si="4"/>
        <v>684987.78</v>
      </c>
      <c r="J18" s="30">
        <f t="shared" si="4"/>
        <v>188884.8</v>
      </c>
      <c r="K18" s="30">
        <f t="shared" si="3"/>
        <v>5148939.72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243650.62</v>
      </c>
      <c r="C19" s="30">
        <f t="shared" si="5"/>
        <v>442556.47</v>
      </c>
      <c r="D19" s="30">
        <f t="shared" si="5"/>
        <v>306399.41</v>
      </c>
      <c r="E19" s="30">
        <f t="shared" si="5"/>
        <v>267577.83</v>
      </c>
      <c r="F19" s="30">
        <f t="shared" si="5"/>
        <v>277885.2</v>
      </c>
      <c r="G19" s="30">
        <f t="shared" si="5"/>
        <v>274322.09</v>
      </c>
      <c r="H19" s="30">
        <f t="shared" si="5"/>
        <v>247540.16</v>
      </c>
      <c r="I19" s="30">
        <f t="shared" si="5"/>
        <v>354382.87</v>
      </c>
      <c r="J19" s="30">
        <f t="shared" si="5"/>
        <v>95283.34</v>
      </c>
      <c r="K19" s="30">
        <f t="shared" si="3"/>
        <v>2509597.9899999998</v>
      </c>
      <c r="L19"/>
      <c r="M19"/>
      <c r="N19"/>
    </row>
    <row r="20" spans="1:14" ht="16.5" customHeight="1">
      <c r="A20" s="18" t="s">
        <v>28</v>
      </c>
      <c r="B20" s="30">
        <v>25392.63</v>
      </c>
      <c r="C20" s="30">
        <v>23807.83</v>
      </c>
      <c r="D20" s="30">
        <v>30267.18</v>
      </c>
      <c r="E20" s="30">
        <v>19226.67</v>
      </c>
      <c r="F20" s="30">
        <v>19970.71</v>
      </c>
      <c r="G20" s="30">
        <v>14553.43</v>
      </c>
      <c r="H20" s="30">
        <v>20882.88</v>
      </c>
      <c r="I20" s="30">
        <v>46081.36</v>
      </c>
      <c r="J20" s="30">
        <v>12941.29</v>
      </c>
      <c r="K20" s="30">
        <f t="shared" si="3"/>
        <v>213123.98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-27956</v>
      </c>
      <c r="C24" s="30">
        <v>-31585.02</v>
      </c>
      <c r="D24" s="30">
        <v>-34776.22</v>
      </c>
      <c r="E24" s="30">
        <v>-17899.38</v>
      </c>
      <c r="F24" s="30">
        <v>-22093.04</v>
      </c>
      <c r="G24" s="30">
        <v>-24292.66</v>
      </c>
      <c r="H24" s="30">
        <v>-23183.56</v>
      </c>
      <c r="I24" s="30">
        <v>-28453.37</v>
      </c>
      <c r="J24" s="30">
        <v>-8534.97</v>
      </c>
      <c r="K24" s="30">
        <f t="shared" si="3"/>
        <v>-218774.22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-102885.73999999999</v>
      </c>
      <c r="C27" s="30">
        <f t="shared" si="6"/>
        <v>-56581.36</v>
      </c>
      <c r="D27" s="30">
        <f t="shared" si="6"/>
        <v>-77779.44</v>
      </c>
      <c r="E27" s="30">
        <f t="shared" si="6"/>
        <v>-84953.75</v>
      </c>
      <c r="F27" s="30">
        <f t="shared" si="6"/>
        <v>-40251.2</v>
      </c>
      <c r="G27" s="30">
        <f t="shared" si="6"/>
        <v>-86981.43</v>
      </c>
      <c r="H27" s="30">
        <f t="shared" si="6"/>
        <v>-35690.21</v>
      </c>
      <c r="I27" s="30">
        <f t="shared" si="6"/>
        <v>-71150.20999999999</v>
      </c>
      <c r="J27" s="30">
        <f t="shared" si="6"/>
        <v>-12089.33</v>
      </c>
      <c r="K27" s="30">
        <f aca="true" t="shared" si="7" ref="K27:K35">SUM(B27:J27)</f>
        <v>-568362.6699999999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-102885.73999999999</v>
      </c>
      <c r="C28" s="30">
        <f t="shared" si="8"/>
        <v>-56581.36</v>
      </c>
      <c r="D28" s="30">
        <f t="shared" si="8"/>
        <v>-77779.44</v>
      </c>
      <c r="E28" s="30">
        <f t="shared" si="8"/>
        <v>-84953.75</v>
      </c>
      <c r="F28" s="30">
        <f t="shared" si="8"/>
        <v>-40251.2</v>
      </c>
      <c r="G28" s="30">
        <f t="shared" si="8"/>
        <v>-86981.43</v>
      </c>
      <c r="H28" s="30">
        <f t="shared" si="8"/>
        <v>-35690.21</v>
      </c>
      <c r="I28" s="30">
        <f t="shared" si="8"/>
        <v>-71150.20999999999</v>
      </c>
      <c r="J28" s="30">
        <f t="shared" si="8"/>
        <v>-12089.33</v>
      </c>
      <c r="K28" s="30">
        <f t="shared" si="7"/>
        <v>-568362.6699999999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-54894.4</v>
      </c>
      <c r="C29" s="30">
        <f aca="true" t="shared" si="9" ref="C29:J29">-ROUND((C9)*$E$3,2)</f>
        <v>-53332.4</v>
      </c>
      <c r="D29" s="30">
        <f t="shared" si="9"/>
        <v>-64878</v>
      </c>
      <c r="E29" s="30">
        <f t="shared" si="9"/>
        <v>-34315.6</v>
      </c>
      <c r="F29" s="30">
        <f t="shared" si="9"/>
        <v>-40251.2</v>
      </c>
      <c r="G29" s="30">
        <f t="shared" si="9"/>
        <v>-27992.8</v>
      </c>
      <c r="H29" s="30">
        <f t="shared" si="9"/>
        <v>-24873.2</v>
      </c>
      <c r="I29" s="30">
        <f t="shared" si="9"/>
        <v>-54269.6</v>
      </c>
      <c r="J29" s="30">
        <f t="shared" si="9"/>
        <v>-6881.6</v>
      </c>
      <c r="K29" s="30">
        <f t="shared" si="7"/>
        <v>-361688.79999999993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-123.2</v>
      </c>
      <c r="C31" s="30">
        <v>0</v>
      </c>
      <c r="D31" s="30">
        <v>-30.8</v>
      </c>
      <c r="E31" s="30">
        <v>-61.6</v>
      </c>
      <c r="F31" s="26">
        <v>0</v>
      </c>
      <c r="G31" s="30">
        <v>-30.8</v>
      </c>
      <c r="H31" s="30">
        <v>-8.27</v>
      </c>
      <c r="I31" s="30">
        <v>-12.92</v>
      </c>
      <c r="J31" s="30">
        <v>-3.98</v>
      </c>
      <c r="K31" s="30">
        <f t="shared" si="7"/>
        <v>-271.57000000000005</v>
      </c>
      <c r="L31"/>
      <c r="M31"/>
      <c r="N31"/>
    </row>
    <row r="32" spans="1:14" ht="16.5" customHeight="1">
      <c r="A32" s="25" t="s">
        <v>21</v>
      </c>
      <c r="B32" s="30">
        <v>-47868.14</v>
      </c>
      <c r="C32" s="30">
        <v>-3248.96</v>
      </c>
      <c r="D32" s="30">
        <v>-12870.64</v>
      </c>
      <c r="E32" s="30">
        <v>-50576.55</v>
      </c>
      <c r="F32" s="26">
        <v>0</v>
      </c>
      <c r="G32" s="30">
        <v>-58957.83</v>
      </c>
      <c r="H32" s="30">
        <v>-10808.74</v>
      </c>
      <c r="I32" s="30">
        <v>-16867.69</v>
      </c>
      <c r="J32" s="30">
        <v>-5203.75</v>
      </c>
      <c r="K32" s="30">
        <f t="shared" si="7"/>
        <v>-206402.3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771659.27</v>
      </c>
      <c r="C47" s="27">
        <f aca="true" t="shared" si="11" ref="C47:J47">IF(C17+C27+C48&lt;0,0,C17+C27+C48)</f>
        <v>992737.11</v>
      </c>
      <c r="D47" s="27">
        <f t="shared" si="11"/>
        <v>1190195.58</v>
      </c>
      <c r="E47" s="27">
        <f t="shared" si="11"/>
        <v>606117.0100000001</v>
      </c>
      <c r="F47" s="27">
        <f t="shared" si="11"/>
        <v>728152.37</v>
      </c>
      <c r="G47" s="27">
        <f t="shared" si="11"/>
        <v>792174.1100000001</v>
      </c>
      <c r="H47" s="27">
        <f t="shared" si="11"/>
        <v>745127.37</v>
      </c>
      <c r="I47" s="27">
        <f t="shared" si="11"/>
        <v>985848.4299999999</v>
      </c>
      <c r="J47" s="27">
        <f t="shared" si="11"/>
        <v>276485.13</v>
      </c>
      <c r="K47" s="20">
        <f>SUM(B47:J47)</f>
        <v>7088496.38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771659.28</v>
      </c>
      <c r="C53" s="10">
        <f t="shared" si="13"/>
        <v>992737.11</v>
      </c>
      <c r="D53" s="10">
        <f t="shared" si="13"/>
        <v>1190195.59</v>
      </c>
      <c r="E53" s="10">
        <f t="shared" si="13"/>
        <v>606117.01</v>
      </c>
      <c r="F53" s="10">
        <f t="shared" si="13"/>
        <v>728152.36</v>
      </c>
      <c r="G53" s="10">
        <f t="shared" si="13"/>
        <v>792174.11</v>
      </c>
      <c r="H53" s="10">
        <f t="shared" si="13"/>
        <v>745127.38</v>
      </c>
      <c r="I53" s="10">
        <f>SUM(I54:I66)</f>
        <v>985848.43</v>
      </c>
      <c r="J53" s="10">
        <f t="shared" si="13"/>
        <v>276485.13</v>
      </c>
      <c r="K53" s="5">
        <f>SUM(K54:K66)</f>
        <v>7088496.400000001</v>
      </c>
      <c r="L53" s="9"/>
    </row>
    <row r="54" spans="1:11" ht="16.5" customHeight="1">
      <c r="A54" s="7" t="s">
        <v>60</v>
      </c>
      <c r="B54" s="8">
        <v>673272.72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673272.72</v>
      </c>
    </row>
    <row r="55" spans="1:11" ht="16.5" customHeight="1">
      <c r="A55" s="7" t="s">
        <v>61</v>
      </c>
      <c r="B55" s="8">
        <v>98386.56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98386.56</v>
      </c>
    </row>
    <row r="56" spans="1:11" ht="16.5" customHeight="1">
      <c r="A56" s="7" t="s">
        <v>4</v>
      </c>
      <c r="B56" s="6">
        <v>0</v>
      </c>
      <c r="C56" s="8">
        <v>992737.11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992737.11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1190195.59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1190195.59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606117.01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606117.01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728152.36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728152.36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792174.11</v>
      </c>
      <c r="H60" s="6">
        <v>0</v>
      </c>
      <c r="I60" s="6">
        <v>0</v>
      </c>
      <c r="J60" s="6">
        <v>0</v>
      </c>
      <c r="K60" s="5">
        <f t="shared" si="14"/>
        <v>792174.11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745127.38</v>
      </c>
      <c r="I61" s="6">
        <v>0</v>
      </c>
      <c r="J61" s="6">
        <v>0</v>
      </c>
      <c r="K61" s="5">
        <f t="shared" si="14"/>
        <v>745127.38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344554.03</v>
      </c>
      <c r="J63" s="6">
        <v>0</v>
      </c>
      <c r="K63" s="5">
        <f t="shared" si="14"/>
        <v>344554.03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641294.4</v>
      </c>
      <c r="J64" s="6">
        <v>0</v>
      </c>
      <c r="K64" s="5">
        <f t="shared" si="14"/>
        <v>641294.4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276485.13</v>
      </c>
      <c r="K65" s="5">
        <f t="shared" si="14"/>
        <v>276485.13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2020-07-31T22:11:55Z</dcterms:modified>
  <cp:category/>
  <cp:version/>
  <cp:contentType/>
  <cp:contentStatus/>
</cp:coreProperties>
</file>