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<sst xmlns="http://schemas.openxmlformats.org/spreadsheetml/2006/main" count="74" uniqueCount="73">
  <si>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</si>
  <si>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</si>
  <si>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</si>
  <si>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</si>
  <si>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</si>
  <si>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</si>
  <si>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</si>
  <si>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</si>
  <si>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</si>
  <si>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</si>
  <si>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</si>
  <si>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</si>
  <si>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</si>
  <si>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</si>
  <si>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</si>
  <si>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</si>
  <si>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</si>
  <si>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</si>
  <si>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</si>
  <si>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</si>
  <si>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</si>
  <si>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</si>
  <si>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</si>
  <si>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</si>
  <si>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</si>
  <si>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</si>
  <si>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</si>
  <si>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</si>
  <si>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</si>
  <si>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</si>
  <si>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</si>
  <si>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</si>
  <si>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</si>
  <si>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</si>
  <si>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</si>
  <si>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</si>
  <si>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</si>
  <si>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</si>
  <si>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</si>
  <si>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</si>
  <si>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</si>
  <si>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</si>
  <si>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</si>
  <si>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</si>
  <si>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</si>
  <si>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</si>
  <si>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</si>
  <si>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</si>
  <si>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</si>
  <si>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</si>
  <si>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</si>
  <si>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</si>
  <si>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</si>
  <si>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</si>
  <si>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</si>
  <si>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</si>
  <si>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</si>
  <si>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</si>
  <si>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</si>
  <si>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</si>
  <si>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</si>
  <si>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</si>
  <si>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</si>
  <si>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</si>
  <si>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</si>
  <si>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</si>
  <si>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</si>
  <si>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</si>
  <si>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</si>
  <si>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</si>
  <si>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</si>
  <si>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</si>
  <si>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16/07/20 - VENCIMENTO 23/07/20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</si>
</sst>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179518</v>
      </c>
      <c r="C7" s="47">
        <f t="shared" si="0"/>
        <v>158963</v>
      </c>
      <c r="D7" s="47">
        <f t="shared" si="0"/>
        <v>227911</v>
      </c>
      <c r="E7" s="47">
        <f t="shared" si="0"/>
        <v>112291</v>
      </c>
      <c r="F7" s="47">
        <f t="shared" si="0"/>
        <v>125654</v>
      </c>
      <c r="G7" s="47">
        <f t="shared" si="0"/>
        <v>154780</v>
      </c>
      <c r="H7" s="47">
        <f t="shared" si="0"/>
        <v>168651</v>
      </c>
      <c r="I7" s="47">
        <f t="shared" si="0"/>
        <v>215045</v>
      </c>
      <c r="J7" s="47">
        <f t="shared" si="0"/>
        <v>52389</v>
      </c>
      <c r="K7" s="47">
        <f t="shared" si="0"/>
        <v>1395202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10770</v>
      </c>
      <c r="C8" s="45">
        <f t="shared" si="1"/>
        <v>10610</v>
      </c>
      <c r="D8" s="45">
        <f t="shared" si="1"/>
        <v>12359</v>
      </c>
      <c r="E8" s="45">
        <f t="shared" si="1"/>
        <v>6871</v>
      </c>
      <c r="F8" s="45">
        <f t="shared" si="1"/>
        <v>8095</v>
      </c>
      <c r="G8" s="45">
        <f t="shared" si="1"/>
        <v>5818</v>
      </c>
      <c r="H8" s="45">
        <f t="shared" si="1"/>
        <v>4593</v>
      </c>
      <c r="I8" s="45">
        <f t="shared" si="1"/>
        <v>11155</v>
      </c>
      <c r="J8" s="45">
        <f t="shared" si="1"/>
        <v>1532</v>
      </c>
      <c r="K8" s="38">
        <f>SUM(B8:J8)</f>
        <v>71803</v>
      </c>
      <c r="L8"/>
      <c r="M8"/>
      <c r="N8"/>
    </row>
    <row r="9" spans="1:14" ht="16.5" customHeight="1">
      <c r="A9" s="22" t="s">
        <v>35</v>
      </c>
      <c r="B9" s="45">
        <v>10758</v>
      </c>
      <c r="C9" s="45">
        <v>10609</v>
      </c>
      <c r="D9" s="45">
        <v>12358</v>
      </c>
      <c r="E9" s="45">
        <v>6860</v>
      </c>
      <c r="F9" s="45">
        <v>8089</v>
      </c>
      <c r="G9" s="45">
        <v>5818</v>
      </c>
      <c r="H9" s="45">
        <v>4593</v>
      </c>
      <c r="I9" s="45">
        <v>11140</v>
      </c>
      <c r="J9" s="45">
        <v>1532</v>
      </c>
      <c r="K9" s="38">
        <f>SUM(B9:J9)</f>
        <v>71757</v>
      </c>
      <c r="L9"/>
      <c r="M9"/>
      <c r="N9"/>
    </row>
    <row r="10" spans="1:14" ht="16.5" customHeight="1">
      <c r="A10" s="22" t="s">
        <v>34</v>
      </c>
      <c r="B10" s="45">
        <v>12</v>
      </c>
      <c r="C10" s="45">
        <v>1</v>
      </c>
      <c r="D10" s="45">
        <v>1</v>
      </c>
      <c r="E10" s="45">
        <v>11</v>
      </c>
      <c r="F10" s="45">
        <v>6</v>
      </c>
      <c r="G10" s="45">
        <v>0</v>
      </c>
      <c r="H10" s="45">
        <v>0</v>
      </c>
      <c r="I10" s="45">
        <v>15</v>
      </c>
      <c r="J10" s="45">
        <v>0</v>
      </c>
      <c r="K10" s="38">
        <f>SUM(B10:J10)</f>
        <v>46</v>
      </c>
      <c r="L10"/>
      <c r="M10"/>
      <c r="N10"/>
    </row>
    <row r="11" spans="1:14" ht="16.5" customHeight="1">
      <c r="A11" s="44" t="s">
        <v>33</v>
      </c>
      <c r="B11" s="43">
        <v>168748</v>
      </c>
      <c r="C11" s="43">
        <v>148353</v>
      </c>
      <c r="D11" s="43">
        <v>215552</v>
      </c>
      <c r="E11" s="43">
        <v>105420</v>
      </c>
      <c r="F11" s="43">
        <v>117559</v>
      </c>
      <c r="G11" s="43">
        <v>148962</v>
      </c>
      <c r="H11" s="43">
        <v>164058</v>
      </c>
      <c r="I11" s="43">
        <v>203890</v>
      </c>
      <c r="J11" s="43">
        <v>50857</v>
      </c>
      <c r="K11" s="38">
        <f>SUM(B11:J11)</f>
        <v>1323399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1.434831410080962</v>
      </c>
      <c r="C15" s="39">
        <v>1.776330599599533</v>
      </c>
      <c r="D15" s="39">
        <v>1.346646388078363</v>
      </c>
      <c r="E15" s="39">
        <v>1.614573723998472</v>
      </c>
      <c r="F15" s="39">
        <v>1.612760471135055</v>
      </c>
      <c r="G15" s="39">
        <v>1.483702018569994</v>
      </c>
      <c r="H15" s="39">
        <v>1.509789642109871</v>
      </c>
      <c r="I15" s="39">
        <v>1.558214400009886</v>
      </c>
      <c r="J15" s="39">
        <v>1.555207699716533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875781.6</v>
      </c>
      <c r="C17" s="36">
        <f aca="true" t="shared" si="2" ref="C17:J17">C18+C19+C20+C21+C22+C23+C24</f>
        <v>1056449.53</v>
      </c>
      <c r="D17" s="36">
        <f t="shared" si="2"/>
        <v>1255745.25</v>
      </c>
      <c r="E17" s="36">
        <f t="shared" si="2"/>
        <v>653154.93</v>
      </c>
      <c r="F17" s="36">
        <f t="shared" si="2"/>
        <v>771006.82</v>
      </c>
      <c r="G17" s="36">
        <f t="shared" si="2"/>
        <v>874097.7799999999</v>
      </c>
      <c r="H17" s="36">
        <f t="shared" si="2"/>
        <v>782240.4500000001</v>
      </c>
      <c r="I17" s="36">
        <f t="shared" si="2"/>
        <v>1050839.6300000001</v>
      </c>
      <c r="J17" s="36">
        <f t="shared" si="2"/>
        <v>285988.97000000003</v>
      </c>
      <c r="K17" s="36">
        <f aca="true" t="shared" si="3" ref="K17:K24">SUM(B17:J17)</f>
        <v>7605304.96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610504.81</v>
      </c>
      <c r="C18" s="30">
        <f t="shared" si="4"/>
        <v>593424.78</v>
      </c>
      <c r="D18" s="30">
        <f t="shared" si="4"/>
        <v>942480.36</v>
      </c>
      <c r="E18" s="30">
        <f t="shared" si="4"/>
        <v>404270.06</v>
      </c>
      <c r="F18" s="30">
        <f t="shared" si="4"/>
        <v>478402.47</v>
      </c>
      <c r="G18" s="30">
        <f t="shared" si="4"/>
        <v>595825.61</v>
      </c>
      <c r="H18" s="30">
        <f t="shared" si="4"/>
        <v>517522.46</v>
      </c>
      <c r="I18" s="30">
        <f t="shared" si="4"/>
        <v>666123.39</v>
      </c>
      <c r="J18" s="30">
        <f t="shared" si="4"/>
        <v>183859.2</v>
      </c>
      <c r="K18" s="30">
        <f t="shared" si="3"/>
        <v>4992413.140000001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265466.67</v>
      </c>
      <c r="C19" s="30">
        <f t="shared" si="5"/>
        <v>460693.82</v>
      </c>
      <c r="D19" s="30">
        <f t="shared" si="5"/>
        <v>326707.41</v>
      </c>
      <c r="E19" s="30">
        <f t="shared" si="5"/>
        <v>248453.76</v>
      </c>
      <c r="F19" s="30">
        <f t="shared" si="5"/>
        <v>293146.12</v>
      </c>
      <c r="G19" s="30">
        <f t="shared" si="5"/>
        <v>288202.05</v>
      </c>
      <c r="H19" s="30">
        <f t="shared" si="5"/>
        <v>263827.59</v>
      </c>
      <c r="I19" s="30">
        <f t="shared" si="5"/>
        <v>371839.67</v>
      </c>
      <c r="J19" s="30">
        <f t="shared" si="5"/>
        <v>102080.04</v>
      </c>
      <c r="K19" s="30">
        <f t="shared" si="3"/>
        <v>2620417.13</v>
      </c>
      <c r="L19"/>
      <c r="M19"/>
      <c r="N19"/>
    </row>
    <row r="20" spans="1:14" ht="16.5" customHeight="1">
      <c r="A20" s="18" t="s">
        <v>28</v>
      </c>
      <c r="B20" s="30">
        <v>26479.85</v>
      </c>
      <c r="C20" s="30">
        <v>33915.95</v>
      </c>
      <c r="D20" s="30">
        <v>21333.7</v>
      </c>
      <c r="E20" s="30">
        <v>17547.59</v>
      </c>
      <c r="F20" s="30">
        <v>20227.41</v>
      </c>
      <c r="G20" s="30">
        <v>14403.57</v>
      </c>
      <c r="H20" s="30">
        <v>24077.28</v>
      </c>
      <c r="I20" s="30">
        <v>41334.01</v>
      </c>
      <c r="J20" s="30">
        <v>8584.7</v>
      </c>
      <c r="K20" s="30">
        <f t="shared" si="3"/>
        <v>207904.06000000003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-107.48</v>
      </c>
      <c r="C23" s="30">
        <v>0</v>
      </c>
      <c r="D23" s="30">
        <v>0</v>
      </c>
      <c r="E23" s="30">
        <v>-1386.6</v>
      </c>
      <c r="F23" s="30">
        <v>0</v>
      </c>
      <c r="G23" s="30">
        <v>-111</v>
      </c>
      <c r="H23" s="30">
        <v>0</v>
      </c>
      <c r="I23" s="30">
        <v>0</v>
      </c>
      <c r="J23" s="30">
        <v>0</v>
      </c>
      <c r="K23" s="30">
        <f t="shared" si="3"/>
        <v>-1605.08</v>
      </c>
      <c r="L23"/>
      <c r="M23"/>
      <c r="N23"/>
    </row>
    <row r="24" spans="1:14" ht="16.5" customHeight="1">
      <c r="A24" s="18" t="s">
        <v>70</v>
      </c>
      <c r="B24" s="30">
        <v>-27886.11</v>
      </c>
      <c r="C24" s="30">
        <v>-31585.02</v>
      </c>
      <c r="D24" s="30">
        <v>-34776.22</v>
      </c>
      <c r="E24" s="30">
        <v>-17053.74</v>
      </c>
      <c r="F24" s="30">
        <v>-22093.04</v>
      </c>
      <c r="G24" s="30">
        <v>-24222.45</v>
      </c>
      <c r="H24" s="30">
        <v>-23186.88</v>
      </c>
      <c r="I24" s="30">
        <v>-28457.44</v>
      </c>
      <c r="J24" s="30">
        <v>-8534.97</v>
      </c>
      <c r="K24" s="30">
        <f t="shared" si="3"/>
        <v>-217795.87000000002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-102624.86</v>
      </c>
      <c r="C27" s="30">
        <f t="shared" si="6"/>
        <v>-50368.26</v>
      </c>
      <c r="D27" s="30">
        <f t="shared" si="6"/>
        <v>-68486.79</v>
      </c>
      <c r="E27" s="30">
        <f t="shared" si="6"/>
        <v>-90921.02</v>
      </c>
      <c r="F27" s="30">
        <f t="shared" si="6"/>
        <v>-35591.6</v>
      </c>
      <c r="G27" s="30">
        <f t="shared" si="6"/>
        <v>-94650.43</v>
      </c>
      <c r="H27" s="30">
        <f t="shared" si="6"/>
        <v>-33435.21</v>
      </c>
      <c r="I27" s="30">
        <f t="shared" si="6"/>
        <v>-69655.98</v>
      </c>
      <c r="J27" s="30">
        <f t="shared" si="6"/>
        <v>-13108.310000000001</v>
      </c>
      <c r="K27" s="30">
        <f aca="true" t="shared" si="7" ref="K27:K35">SUM(B27:J27)</f>
        <v>-558842.4600000001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-102624.86</v>
      </c>
      <c r="C28" s="30">
        <f t="shared" si="8"/>
        <v>-50368.26</v>
      </c>
      <c r="D28" s="30">
        <f t="shared" si="8"/>
        <v>-68486.79</v>
      </c>
      <c r="E28" s="30">
        <f t="shared" si="8"/>
        <v>-90921.02</v>
      </c>
      <c r="F28" s="30">
        <f t="shared" si="8"/>
        <v>-35591.6</v>
      </c>
      <c r="G28" s="30">
        <f t="shared" si="8"/>
        <v>-94650.43</v>
      </c>
      <c r="H28" s="30">
        <f t="shared" si="8"/>
        <v>-33435.21</v>
      </c>
      <c r="I28" s="30">
        <f t="shared" si="8"/>
        <v>-69655.98</v>
      </c>
      <c r="J28" s="30">
        <f t="shared" si="8"/>
        <v>-13108.310000000001</v>
      </c>
      <c r="K28" s="30">
        <f t="shared" si="7"/>
        <v>-558842.4600000001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-47335.2</v>
      </c>
      <c r="C29" s="30">
        <f aca="true" t="shared" si="9" ref="C29:J29">-ROUND((C9)*$E$3,2)</f>
        <v>-46679.6</v>
      </c>
      <c r="D29" s="30">
        <f t="shared" si="9"/>
        <v>-54375.2</v>
      </c>
      <c r="E29" s="30">
        <f t="shared" si="9"/>
        <v>-30184</v>
      </c>
      <c r="F29" s="30">
        <f t="shared" si="9"/>
        <v>-35591.6</v>
      </c>
      <c r="G29" s="30">
        <f t="shared" si="9"/>
        <v>-25599.2</v>
      </c>
      <c r="H29" s="30">
        <f t="shared" si="9"/>
        <v>-20209.2</v>
      </c>
      <c r="I29" s="30">
        <f t="shared" si="9"/>
        <v>-49016</v>
      </c>
      <c r="J29" s="30">
        <f t="shared" si="9"/>
        <v>-6740.8</v>
      </c>
      <c r="K29" s="30">
        <f t="shared" si="7"/>
        <v>-315730.8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-246.4</v>
      </c>
      <c r="C31" s="30">
        <v>-92.4</v>
      </c>
      <c r="D31" s="30">
        <v>-92.4</v>
      </c>
      <c r="E31" s="30">
        <v>-123.2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-554.4000000000001</v>
      </c>
      <c r="L31"/>
      <c r="M31"/>
      <c r="N31"/>
    </row>
    <row r="32" spans="1:14" ht="16.5" customHeight="1">
      <c r="A32" s="25" t="s">
        <v>21</v>
      </c>
      <c r="B32" s="30">
        <v>-55043.26</v>
      </c>
      <c r="C32" s="30">
        <v>-3596.26</v>
      </c>
      <c r="D32" s="30">
        <v>-14019.19</v>
      </c>
      <c r="E32" s="30">
        <v>-60613.82</v>
      </c>
      <c r="F32" s="26">
        <v>0</v>
      </c>
      <c r="G32" s="30">
        <v>-69051.23</v>
      </c>
      <c r="H32" s="30">
        <v>-13226.01</v>
      </c>
      <c r="I32" s="30">
        <v>-20639.98</v>
      </c>
      <c r="J32" s="30">
        <v>-6367.51</v>
      </c>
      <c r="K32" s="30">
        <f t="shared" si="7"/>
        <v>-242557.26000000004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773156.74</v>
      </c>
      <c r="C47" s="27">
        <f aca="true" t="shared" si="11" ref="C47:J47">IF(C17+C27+C48&lt;0,0,C17+C27+C48)</f>
        <v>1006081.27</v>
      </c>
      <c r="D47" s="27">
        <f t="shared" si="11"/>
        <v>1187258.46</v>
      </c>
      <c r="E47" s="27">
        <f t="shared" si="11"/>
        <v>562233.91</v>
      </c>
      <c r="F47" s="27">
        <f t="shared" si="11"/>
        <v>735415.22</v>
      </c>
      <c r="G47" s="27">
        <f t="shared" si="11"/>
        <v>779447.3499999999</v>
      </c>
      <c r="H47" s="27">
        <f t="shared" si="11"/>
        <v>748805.2400000001</v>
      </c>
      <c r="I47" s="27">
        <f t="shared" si="11"/>
        <v>981183.6500000001</v>
      </c>
      <c r="J47" s="27">
        <f t="shared" si="11"/>
        <v>272880.66000000003</v>
      </c>
      <c r="K47" s="20">
        <f>SUM(B47:J47)</f>
        <v>7046462.5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773156.75</v>
      </c>
      <c r="C53" s="10">
        <f t="shared" si="13"/>
        <v>1006081.26</v>
      </c>
      <c r="D53" s="10">
        <f t="shared" si="13"/>
        <v>1187258.46</v>
      </c>
      <c r="E53" s="10">
        <f t="shared" si="13"/>
        <v>562233.9</v>
      </c>
      <c r="F53" s="10">
        <f t="shared" si="13"/>
        <v>735415.23</v>
      </c>
      <c r="G53" s="10">
        <f t="shared" si="13"/>
        <v>779447.35</v>
      </c>
      <c r="H53" s="10">
        <f t="shared" si="13"/>
        <v>748805.24</v>
      </c>
      <c r="I53" s="10">
        <f>SUM(I54:I66)</f>
        <v>981183.65</v>
      </c>
      <c r="J53" s="10">
        <f t="shared" si="13"/>
        <v>272880.66</v>
      </c>
      <c r="K53" s="5">
        <f>SUM(K54:K66)</f>
        <v>7046462.499999999</v>
      </c>
      <c r="L53" s="9"/>
    </row>
    <row r="54" spans="1:11" ht="16.5" customHeight="1">
      <c r="A54" s="7" t="s">
        <v>60</v>
      </c>
      <c r="B54" s="8">
        <v>674965.84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674965.84</v>
      </c>
    </row>
    <row r="55" spans="1:11" ht="16.5" customHeight="1">
      <c r="A55" s="7" t="s">
        <v>61</v>
      </c>
      <c r="B55" s="8">
        <v>98190.91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98190.91</v>
      </c>
    </row>
    <row r="56" spans="1:11" ht="16.5" customHeight="1">
      <c r="A56" s="7" t="s">
        <v>4</v>
      </c>
      <c r="B56" s="6">
        <v>0</v>
      </c>
      <c r="C56" s="8">
        <v>1006081.26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1006081.26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1187258.46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1187258.46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562233.9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562233.9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735415.23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735415.23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779447.35</v>
      </c>
      <c r="H60" s="6">
        <v>0</v>
      </c>
      <c r="I60" s="6">
        <v>0</v>
      </c>
      <c r="J60" s="6">
        <v>0</v>
      </c>
      <c r="K60" s="5">
        <f t="shared" si="14"/>
        <v>779447.35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748805.24</v>
      </c>
      <c r="I61" s="6">
        <v>0</v>
      </c>
      <c r="J61" s="6">
        <v>0</v>
      </c>
      <c r="K61" s="5">
        <f t="shared" si="14"/>
        <v>748805.24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352735.52</v>
      </c>
      <c r="J63" s="6">
        <v>0</v>
      </c>
      <c r="K63" s="5">
        <f t="shared" si="14"/>
        <v>352735.52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628448.13</v>
      </c>
      <c r="J64" s="6">
        <v>0</v>
      </c>
      <c r="K64" s="5">
        <f t="shared" si="14"/>
        <v>628448.13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272880.66</v>
      </c>
      <c r="K65" s="5">
        <f t="shared" si="14"/>
        <v>272880.66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2020-07-23T20:06:49Z</dcterms:modified>
  <cp:category/>
  <cp:version/>
  <cp:contentType/>
  <cp:contentStatus/>
</cp:coreProperties>
</file>