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<sst xmlns="http://schemas.openxmlformats.org/spreadsheetml/2006/main" count="74" uniqueCount="73">
  <si>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</si>
  <si>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</si>
  <si>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</si>
  <si>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</si>
  <si>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</si>
  <si>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</si>
  <si>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</si>
  <si>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</si>
  <si>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</si>
  <si>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</si>
  <si>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</si>
  <si>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</si>
  <si>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</si>
  <si>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</si>
  <si>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</si>
  <si>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</si>
  <si>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</si>
  <si>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</si>
  <si>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</si>
  <si>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</si>
  <si>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</si>
  <si>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</si>
  <si>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</si>
  <si>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</si>
  <si>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</si>
  <si>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</si>
  <si>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</si>
  <si>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</si>
  <si>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</si>
  <si>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</si>
  <si>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</si>
  <si>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</si>
  <si>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</si>
  <si>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</si>
  <si>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</si>
  <si>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</si>
  <si>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</si>
  <si>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</si>
  <si>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</si>
  <si>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</si>
  <si>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</si>
  <si>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</si>
  <si>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</si>
  <si>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</si>
  <si>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</si>
  <si>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</si>
  <si>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</si>
  <si>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</si>
  <si>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</si>
  <si>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</si>
  <si>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</si>
  <si>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</si>
  <si>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</si>
  <si>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</si>
  <si>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</si>
  <si>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</si>
  <si>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</si>
  <si>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</si>
  <si>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</si>
  <si>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</si>
  <si>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</si>
  <si>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</si>
  <si>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</si>
  <si>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</si>
  <si>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</si>
  <si>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</si>
  <si>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</si>
  <si>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</si>
  <si>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</si>
  <si>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</si>
  <si>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</si>
  <si>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</si>
  <si>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09/07/20 - VENCIMENTO 16/07/20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</si>
</sst>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172516</v>
      </c>
      <c r="C7" s="47">
        <f t="shared" si="0"/>
        <v>152239</v>
      </c>
      <c r="D7" s="47">
        <f t="shared" si="0"/>
        <v>221530</v>
      </c>
      <c r="E7" s="47">
        <f t="shared" si="0"/>
        <v>111908</v>
      </c>
      <c r="F7" s="47">
        <f t="shared" si="0"/>
        <v>119686</v>
      </c>
      <c r="G7" s="47">
        <f t="shared" si="0"/>
        <v>151981</v>
      </c>
      <c r="H7" s="47">
        <f t="shared" si="0"/>
        <v>163580</v>
      </c>
      <c r="I7" s="47">
        <f t="shared" si="0"/>
        <v>205762</v>
      </c>
      <c r="J7" s="47">
        <f t="shared" si="0"/>
        <v>49222</v>
      </c>
      <c r="K7" s="47">
        <f t="shared" si="0"/>
        <v>1348424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10996</v>
      </c>
      <c r="C8" s="45">
        <f t="shared" si="1"/>
        <v>10404</v>
      </c>
      <c r="D8" s="45">
        <f t="shared" si="1"/>
        <v>12955</v>
      </c>
      <c r="E8" s="45">
        <f t="shared" si="1"/>
        <v>7098</v>
      </c>
      <c r="F8" s="45">
        <f t="shared" si="1"/>
        <v>8177</v>
      </c>
      <c r="G8" s="45">
        <f t="shared" si="1"/>
        <v>5926</v>
      </c>
      <c r="H8" s="45">
        <f t="shared" si="1"/>
        <v>4893</v>
      </c>
      <c r="I8" s="45">
        <f t="shared" si="1"/>
        <v>11174</v>
      </c>
      <c r="J8" s="45">
        <f t="shared" si="1"/>
        <v>1400</v>
      </c>
      <c r="K8" s="38">
        <f>SUM(B8:J8)</f>
        <v>73023</v>
      </c>
      <c r="L8"/>
      <c r="M8"/>
      <c r="N8"/>
    </row>
    <row r="9" spans="1:14" ht="16.5" customHeight="1">
      <c r="A9" s="22" t="s">
        <v>35</v>
      </c>
      <c r="B9" s="45">
        <v>10992</v>
      </c>
      <c r="C9" s="45">
        <v>10403</v>
      </c>
      <c r="D9" s="45">
        <v>12954</v>
      </c>
      <c r="E9" s="45">
        <v>7089</v>
      </c>
      <c r="F9" s="45">
        <v>8172</v>
      </c>
      <c r="G9" s="45">
        <v>5926</v>
      </c>
      <c r="H9" s="45">
        <v>4893</v>
      </c>
      <c r="I9" s="45">
        <v>11155</v>
      </c>
      <c r="J9" s="45">
        <v>1400</v>
      </c>
      <c r="K9" s="38">
        <f>SUM(B9:J9)</f>
        <v>72984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1</v>
      </c>
      <c r="D10" s="45">
        <v>1</v>
      </c>
      <c r="E10" s="45">
        <v>9</v>
      </c>
      <c r="F10" s="45">
        <v>5</v>
      </c>
      <c r="G10" s="45">
        <v>0</v>
      </c>
      <c r="H10" s="45">
        <v>0</v>
      </c>
      <c r="I10" s="45">
        <v>19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33</v>
      </c>
      <c r="B11" s="43">
        <v>161520</v>
      </c>
      <c r="C11" s="43">
        <v>141835</v>
      </c>
      <c r="D11" s="43">
        <v>208575</v>
      </c>
      <c r="E11" s="43">
        <v>104810</v>
      </c>
      <c r="F11" s="43">
        <v>111509</v>
      </c>
      <c r="G11" s="43">
        <v>146055</v>
      </c>
      <c r="H11" s="43">
        <v>158687</v>
      </c>
      <c r="I11" s="43">
        <v>194588</v>
      </c>
      <c r="J11" s="43">
        <v>47822</v>
      </c>
      <c r="K11" s="38">
        <f>SUM(B11:J11)</f>
        <v>1275401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1.640189635773728</v>
      </c>
      <c r="C15" s="39">
        <v>2.042784701631602</v>
      </c>
      <c r="D15" s="39">
        <v>1.525906240647663</v>
      </c>
      <c r="E15" s="39">
        <v>1.858136627132049</v>
      </c>
      <c r="F15" s="39">
        <v>1.856769242415388</v>
      </c>
      <c r="G15" s="39">
        <v>1.675302789648037</v>
      </c>
      <c r="H15" s="39">
        <v>1.721234551134048</v>
      </c>
      <c r="I15" s="39">
        <v>1.795800198884323</v>
      </c>
      <c r="J15" s="39">
        <v>1.835193926563728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961886.86</v>
      </c>
      <c r="C17" s="36">
        <f aca="true" t="shared" si="2" ref="C17:J17">C18+C19+C20+C21+C22+C23+C24</f>
        <v>1152941.03</v>
      </c>
      <c r="D17" s="36">
        <f t="shared" si="2"/>
        <v>1384519.84</v>
      </c>
      <c r="E17" s="36">
        <f t="shared" si="2"/>
        <v>751333.36</v>
      </c>
      <c r="F17" s="36">
        <f t="shared" si="2"/>
        <v>845505.67</v>
      </c>
      <c r="G17" s="36">
        <f t="shared" si="2"/>
        <v>970813.2599999999</v>
      </c>
      <c r="H17" s="36">
        <f t="shared" si="2"/>
        <v>862955.82</v>
      </c>
      <c r="I17" s="36">
        <f t="shared" si="2"/>
        <v>1160058.5199999998</v>
      </c>
      <c r="J17" s="36">
        <f t="shared" si="2"/>
        <v>316409.66</v>
      </c>
      <c r="K17" s="36">
        <f aca="true" t="shared" si="3" ref="K17:K24">SUM(B17:J17)</f>
        <v>8406424.02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586692.41</v>
      </c>
      <c r="C18" s="30">
        <f t="shared" si="4"/>
        <v>568323.41</v>
      </c>
      <c r="D18" s="30">
        <f t="shared" si="4"/>
        <v>916093.01</v>
      </c>
      <c r="E18" s="30">
        <f t="shared" si="4"/>
        <v>402891.18</v>
      </c>
      <c r="F18" s="30">
        <f t="shared" si="4"/>
        <v>455680.51</v>
      </c>
      <c r="G18" s="30">
        <f t="shared" si="4"/>
        <v>585050.86</v>
      </c>
      <c r="H18" s="30">
        <f t="shared" si="4"/>
        <v>501961.59</v>
      </c>
      <c r="I18" s="30">
        <f t="shared" si="4"/>
        <v>637368.37</v>
      </c>
      <c r="J18" s="30">
        <f t="shared" si="4"/>
        <v>172744.61</v>
      </c>
      <c r="K18" s="30">
        <f t="shared" si="3"/>
        <v>4826805.95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375594.4</v>
      </c>
      <c r="C19" s="30">
        <f t="shared" si="5"/>
        <v>592638.96</v>
      </c>
      <c r="D19" s="30">
        <f t="shared" si="5"/>
        <v>481779.03</v>
      </c>
      <c r="E19" s="30">
        <f t="shared" si="5"/>
        <v>345735.68</v>
      </c>
      <c r="F19" s="30">
        <f t="shared" si="5"/>
        <v>390413.05</v>
      </c>
      <c r="G19" s="30">
        <f t="shared" si="5"/>
        <v>395086.48</v>
      </c>
      <c r="H19" s="30">
        <f t="shared" si="5"/>
        <v>362032.04</v>
      </c>
      <c r="I19" s="30">
        <f t="shared" si="5"/>
        <v>507217.88</v>
      </c>
      <c r="J19" s="30">
        <f t="shared" si="5"/>
        <v>144275.25</v>
      </c>
      <c r="K19" s="30">
        <f t="shared" si="3"/>
        <v>3594772.77</v>
      </c>
      <c r="L19"/>
      <c r="M19"/>
      <c r="N19"/>
    </row>
    <row r="20" spans="1:14" ht="16.5" customHeight="1">
      <c r="A20" s="18" t="s">
        <v>28</v>
      </c>
      <c r="B20" s="30">
        <v>26232.19</v>
      </c>
      <c r="C20" s="30">
        <v>23563.68</v>
      </c>
      <c r="D20" s="30">
        <v>21419.09</v>
      </c>
      <c r="E20" s="30">
        <v>19509.91</v>
      </c>
      <c r="F20" s="30">
        <v>20181.29</v>
      </c>
      <c r="G20" s="30">
        <v>14968.58</v>
      </c>
      <c r="H20" s="30">
        <v>22183.29</v>
      </c>
      <c r="I20" s="30">
        <v>43925.64</v>
      </c>
      <c r="J20" s="30">
        <v>7926</v>
      </c>
      <c r="K20" s="30">
        <f t="shared" si="3"/>
        <v>199909.66999999998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-577.75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-681.81</v>
      </c>
      <c r="L23"/>
      <c r="M23"/>
      <c r="N23"/>
    </row>
    <row r="24" spans="1:14" ht="16.5" customHeight="1">
      <c r="A24" s="18" t="s">
        <v>70</v>
      </c>
      <c r="B24" s="30">
        <v>-27956</v>
      </c>
      <c r="C24" s="30">
        <v>-31585.02</v>
      </c>
      <c r="D24" s="30">
        <v>-34771.29</v>
      </c>
      <c r="E24" s="30">
        <v>-17549.52</v>
      </c>
      <c r="F24" s="30">
        <v>-22093.04</v>
      </c>
      <c r="G24" s="30">
        <v>-24292.66</v>
      </c>
      <c r="H24" s="30">
        <v>-23117.04</v>
      </c>
      <c r="I24" s="30">
        <v>-28453.37</v>
      </c>
      <c r="J24" s="30">
        <v>-8536.2</v>
      </c>
      <c r="K24" s="30">
        <f t="shared" si="3"/>
        <v>-218354.14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-93652.88</v>
      </c>
      <c r="C27" s="30">
        <f t="shared" si="6"/>
        <v>-49031.36</v>
      </c>
      <c r="D27" s="30">
        <f t="shared" si="6"/>
        <v>-70164.76999999999</v>
      </c>
      <c r="E27" s="30">
        <f t="shared" si="6"/>
        <v>-85515</v>
      </c>
      <c r="F27" s="30">
        <f t="shared" si="6"/>
        <v>-35956.8</v>
      </c>
      <c r="G27" s="30">
        <f t="shared" si="6"/>
        <v>-93267.11</v>
      </c>
      <c r="H27" s="30">
        <f t="shared" si="6"/>
        <v>-32838.520000000004</v>
      </c>
      <c r="I27" s="30">
        <f t="shared" si="6"/>
        <v>-66730.88</v>
      </c>
      <c r="J27" s="30">
        <f t="shared" si="6"/>
        <v>-11604.74</v>
      </c>
      <c r="K27" s="30">
        <f aca="true" t="shared" si="7" ref="K27:K35">SUM(B27:J27)</f>
        <v>-538762.06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-93652.88</v>
      </c>
      <c r="C28" s="30">
        <f t="shared" si="8"/>
        <v>-49031.36</v>
      </c>
      <c r="D28" s="30">
        <f t="shared" si="8"/>
        <v>-70164.76999999999</v>
      </c>
      <c r="E28" s="30">
        <f t="shared" si="8"/>
        <v>-85515</v>
      </c>
      <c r="F28" s="30">
        <f t="shared" si="8"/>
        <v>-35956.8</v>
      </c>
      <c r="G28" s="30">
        <f t="shared" si="8"/>
        <v>-93267.11</v>
      </c>
      <c r="H28" s="30">
        <f t="shared" si="8"/>
        <v>-32838.520000000004</v>
      </c>
      <c r="I28" s="30">
        <f t="shared" si="8"/>
        <v>-66730.88</v>
      </c>
      <c r="J28" s="30">
        <f t="shared" si="8"/>
        <v>-11604.74</v>
      </c>
      <c r="K28" s="30">
        <f t="shared" si="7"/>
        <v>-538762.06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-48364.8</v>
      </c>
      <c r="C29" s="30">
        <f aca="true" t="shared" si="9" ref="C29:J29">-ROUND((C9)*$E$3,2)</f>
        <v>-45773.2</v>
      </c>
      <c r="D29" s="30">
        <f t="shared" si="9"/>
        <v>-56997.6</v>
      </c>
      <c r="E29" s="30">
        <f t="shared" si="9"/>
        <v>-31191.6</v>
      </c>
      <c r="F29" s="30">
        <f t="shared" si="9"/>
        <v>-35956.8</v>
      </c>
      <c r="G29" s="30">
        <f t="shared" si="9"/>
        <v>-26074.4</v>
      </c>
      <c r="H29" s="30">
        <f t="shared" si="9"/>
        <v>-21529.2</v>
      </c>
      <c r="I29" s="30">
        <f t="shared" si="9"/>
        <v>-49082</v>
      </c>
      <c r="J29" s="30">
        <f t="shared" si="9"/>
        <v>-6160</v>
      </c>
      <c r="K29" s="30">
        <f t="shared" si="7"/>
        <v>-321129.6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-30.8</v>
      </c>
      <c r="D31" s="30">
        <v>-61.6</v>
      </c>
      <c r="E31" s="30">
        <v>0</v>
      </c>
      <c r="F31" s="26">
        <v>0</v>
      </c>
      <c r="G31" s="30">
        <v>-30.8</v>
      </c>
      <c r="H31" s="30">
        <v>0</v>
      </c>
      <c r="I31" s="30">
        <v>0</v>
      </c>
      <c r="J31" s="30">
        <v>0</v>
      </c>
      <c r="K31" s="30">
        <f t="shared" si="7"/>
        <v>-215.60000000000002</v>
      </c>
      <c r="L31"/>
      <c r="M31"/>
      <c r="N31"/>
    </row>
    <row r="32" spans="1:14" ht="16.5" customHeight="1">
      <c r="A32" s="25" t="s">
        <v>21</v>
      </c>
      <c r="B32" s="30">
        <v>-45195.68</v>
      </c>
      <c r="C32" s="30">
        <v>-3227.36</v>
      </c>
      <c r="D32" s="30">
        <v>-13105.57</v>
      </c>
      <c r="E32" s="30">
        <v>-54323.4</v>
      </c>
      <c r="F32" s="26">
        <v>0</v>
      </c>
      <c r="G32" s="30">
        <v>-67161.91</v>
      </c>
      <c r="H32" s="30">
        <v>-11309.32</v>
      </c>
      <c r="I32" s="30">
        <v>-17648.88</v>
      </c>
      <c r="J32" s="30">
        <v>-5444.74</v>
      </c>
      <c r="K32" s="30">
        <f t="shared" si="7"/>
        <v>-217416.86000000002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868233.98</v>
      </c>
      <c r="C47" s="27">
        <f aca="true" t="shared" si="11" ref="C47:J47">IF(C17+C27+C48&lt;0,0,C17+C27+C48)</f>
        <v>1103909.67</v>
      </c>
      <c r="D47" s="27">
        <f t="shared" si="11"/>
        <v>1314355.07</v>
      </c>
      <c r="E47" s="27">
        <f t="shared" si="11"/>
        <v>665818.36</v>
      </c>
      <c r="F47" s="27">
        <f t="shared" si="11"/>
        <v>809548.87</v>
      </c>
      <c r="G47" s="27">
        <f t="shared" si="11"/>
        <v>877546.1499999999</v>
      </c>
      <c r="H47" s="27">
        <f t="shared" si="11"/>
        <v>830117.2999999999</v>
      </c>
      <c r="I47" s="27">
        <f t="shared" si="11"/>
        <v>1093327.6399999997</v>
      </c>
      <c r="J47" s="27">
        <f t="shared" si="11"/>
        <v>304804.92</v>
      </c>
      <c r="K47" s="20">
        <f>SUM(B47:J47)</f>
        <v>7867661.959999999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868233.99</v>
      </c>
      <c r="C53" s="10">
        <f t="shared" si="13"/>
        <v>1103909.67</v>
      </c>
      <c r="D53" s="10">
        <f t="shared" si="13"/>
        <v>1314355.07</v>
      </c>
      <c r="E53" s="10">
        <f t="shared" si="13"/>
        <v>665818.36</v>
      </c>
      <c r="F53" s="10">
        <f t="shared" si="13"/>
        <v>809548.86</v>
      </c>
      <c r="G53" s="10">
        <f t="shared" si="13"/>
        <v>877546.15</v>
      </c>
      <c r="H53" s="10">
        <f t="shared" si="13"/>
        <v>830117.3</v>
      </c>
      <c r="I53" s="10">
        <f>SUM(I54:I66)</f>
        <v>1093327.63</v>
      </c>
      <c r="J53" s="10">
        <f t="shared" si="13"/>
        <v>304804.92</v>
      </c>
      <c r="K53" s="5">
        <f>SUM(K54:K66)</f>
        <v>7867661.95</v>
      </c>
      <c r="L53" s="9"/>
    </row>
    <row r="54" spans="1:11" ht="16.5" customHeight="1">
      <c r="A54" s="7" t="s">
        <v>60</v>
      </c>
      <c r="B54" s="8">
        <v>758228.74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758228.74</v>
      </c>
    </row>
    <row r="55" spans="1:11" ht="16.5" customHeight="1">
      <c r="A55" s="7" t="s">
        <v>61</v>
      </c>
      <c r="B55" s="8">
        <v>110005.25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110005.25</v>
      </c>
    </row>
    <row r="56" spans="1:11" ht="16.5" customHeight="1">
      <c r="A56" s="7" t="s">
        <v>4</v>
      </c>
      <c r="B56" s="6">
        <v>0</v>
      </c>
      <c r="C56" s="8">
        <v>1103909.67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1103909.67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1314355.07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1314355.07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665818.36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665818.36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809548.86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809548.86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877546.15</v>
      </c>
      <c r="H60" s="6">
        <v>0</v>
      </c>
      <c r="I60" s="6">
        <v>0</v>
      </c>
      <c r="J60" s="6">
        <v>0</v>
      </c>
      <c r="K60" s="5">
        <f t="shared" si="14"/>
        <v>877546.15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830117.3</v>
      </c>
      <c r="I61" s="6">
        <v>0</v>
      </c>
      <c r="J61" s="6">
        <v>0</v>
      </c>
      <c r="K61" s="5">
        <f t="shared" si="14"/>
        <v>830117.3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392504.62</v>
      </c>
      <c r="J63" s="6">
        <v>0</v>
      </c>
      <c r="K63" s="5">
        <f t="shared" si="14"/>
        <v>392504.62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700823.01</v>
      </c>
      <c r="J64" s="6">
        <v>0</v>
      </c>
      <c r="K64" s="5">
        <f t="shared" si="14"/>
        <v>700823.01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304804.92</v>
      </c>
      <c r="K65" s="5">
        <f t="shared" si="14"/>
        <v>304804.92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2020-07-15T19:22:54Z</dcterms:modified>
  <cp:category/>
  <cp:version/>
  <cp:contentType/>
  <cp:contentStatus/>
</cp:coreProperties>
</file>