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<sst xmlns="http://schemas.openxmlformats.org/spreadsheetml/2006/main" count="74" uniqueCount="73">
  <si>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</si>
  <si>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</si>
  <si>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</si>
  <si>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</si>
  <si>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</si>
  <si>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</si>
  <si>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</si>
  <si>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</si>
  <si>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</si>
  <si>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</si>
  <si>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</si>
  <si>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</si>
  <si>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</si>
  <si>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</si>
  <si>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</si>
  <si>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</si>
  <si>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</si>
  <si>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</si>
  <si>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</si>
  <si>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</si>
  <si>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</si>
  <si>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</si>
  <si>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</si>
  <si>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</si>
  <si>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</si>
  <si>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</si>
  <si>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</si>
  <si>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</si>
  <si>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</si>
  <si>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</si>
  <si>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</si>
  <si>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</si>
  <si>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</si>
  <si>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</si>
  <si>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</si>
  <si>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</si>
  <si>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</si>
  <si>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</si>
  <si>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</si>
  <si>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</si>
  <si>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</si>
  <si>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</si>
  <si>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</si>
  <si>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</si>
  <si>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</si>
  <si>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</si>
  <si>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</si>
  <si>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</si>
  <si>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</si>
  <si>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</si>
  <si>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</si>
  <si>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</si>
  <si>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</si>
  <si>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</si>
  <si>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</si>
  <si>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</si>
  <si>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</si>
  <si>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</si>
  <si>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</si>
  <si>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</si>
  <si>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</si>
  <si>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</si>
  <si>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</si>
  <si>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</si>
  <si>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</si>
  <si>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</si>
  <si>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</si>
  <si>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</si>
  <si>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</si>
  <si>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</si>
  <si>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</si>
  <si>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</si>
  <si>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07/07/20 - VENCIMENTO 14/07/20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</si>
</sst>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183467</v>
      </c>
      <c r="C7" s="47">
        <f t="shared" si="0"/>
        <v>160473</v>
      </c>
      <c r="D7" s="47">
        <f t="shared" si="0"/>
        <v>233790</v>
      </c>
      <c r="E7" s="47">
        <f t="shared" si="0"/>
        <v>118522</v>
      </c>
      <c r="F7" s="47">
        <f t="shared" si="0"/>
        <v>124612</v>
      </c>
      <c r="G7" s="47">
        <f t="shared" si="0"/>
        <v>158824</v>
      </c>
      <c r="H7" s="47">
        <f t="shared" si="0"/>
        <v>169348</v>
      </c>
      <c r="I7" s="47">
        <f t="shared" si="0"/>
        <v>214901</v>
      </c>
      <c r="J7" s="47">
        <f t="shared" si="0"/>
        <v>51282</v>
      </c>
      <c r="K7" s="47">
        <f t="shared" si="0"/>
        <v>1415219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12009</v>
      </c>
      <c r="C8" s="45">
        <f t="shared" si="1"/>
        <v>11379</v>
      </c>
      <c r="D8" s="45">
        <f t="shared" si="1"/>
        <v>13996</v>
      </c>
      <c r="E8" s="45">
        <f t="shared" si="1"/>
        <v>7869</v>
      </c>
      <c r="F8" s="45">
        <f t="shared" si="1"/>
        <v>8678</v>
      </c>
      <c r="G8" s="45">
        <f t="shared" si="1"/>
        <v>6432</v>
      </c>
      <c r="H8" s="45">
        <f t="shared" si="1"/>
        <v>5374</v>
      </c>
      <c r="I8" s="45">
        <f t="shared" si="1"/>
        <v>12207</v>
      </c>
      <c r="J8" s="45">
        <f t="shared" si="1"/>
        <v>1539</v>
      </c>
      <c r="K8" s="38">
        <f>SUM(B8:J8)</f>
        <v>79483</v>
      </c>
      <c r="L8"/>
      <c r="M8"/>
      <c r="N8"/>
    </row>
    <row r="9" spans="1:14" ht="16.5" customHeight="1">
      <c r="A9" s="22" t="s">
        <v>35</v>
      </c>
      <c r="B9" s="45">
        <v>12001</v>
      </c>
      <c r="C9" s="45">
        <v>11375</v>
      </c>
      <c r="D9" s="45">
        <v>13993</v>
      </c>
      <c r="E9" s="45">
        <v>7855</v>
      </c>
      <c r="F9" s="45">
        <v>8674</v>
      </c>
      <c r="G9" s="45">
        <v>6429</v>
      </c>
      <c r="H9" s="45">
        <v>5374</v>
      </c>
      <c r="I9" s="45">
        <v>12188</v>
      </c>
      <c r="J9" s="45">
        <v>1539</v>
      </c>
      <c r="K9" s="38">
        <f>SUM(B9:J9)</f>
        <v>79428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4</v>
      </c>
      <c r="D10" s="45">
        <v>3</v>
      </c>
      <c r="E10" s="45">
        <v>14</v>
      </c>
      <c r="F10" s="45">
        <v>4</v>
      </c>
      <c r="G10" s="45">
        <v>3</v>
      </c>
      <c r="H10" s="45">
        <v>0</v>
      </c>
      <c r="I10" s="45">
        <v>19</v>
      </c>
      <c r="J10" s="45">
        <v>0</v>
      </c>
      <c r="K10" s="38">
        <f>SUM(B10:J10)</f>
        <v>55</v>
      </c>
      <c r="L10"/>
      <c r="M10"/>
      <c r="N10"/>
    </row>
    <row r="11" spans="1:14" ht="16.5" customHeight="1">
      <c r="A11" s="44" t="s">
        <v>33</v>
      </c>
      <c r="B11" s="43">
        <v>171458</v>
      </c>
      <c r="C11" s="43">
        <v>149094</v>
      </c>
      <c r="D11" s="43">
        <v>219794</v>
      </c>
      <c r="E11" s="43">
        <v>110653</v>
      </c>
      <c r="F11" s="43">
        <v>115934</v>
      </c>
      <c r="G11" s="43">
        <v>152392</v>
      </c>
      <c r="H11" s="43">
        <v>163974</v>
      </c>
      <c r="I11" s="43">
        <v>202694</v>
      </c>
      <c r="J11" s="43">
        <v>49743</v>
      </c>
      <c r="K11" s="38">
        <f>SUM(B11:J11)</f>
        <v>1335736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1.549799838065393</v>
      </c>
      <c r="C15" s="39">
        <v>1.952610476260628</v>
      </c>
      <c r="D15" s="39">
        <v>1.457233147942791</v>
      </c>
      <c r="E15" s="39">
        <v>1.793756222989444</v>
      </c>
      <c r="F15" s="39">
        <v>1.798937984776655</v>
      </c>
      <c r="G15" s="39">
        <v>1.607733118837374</v>
      </c>
      <c r="H15" s="39">
        <v>1.663781452089154</v>
      </c>
      <c r="I15" s="39">
        <v>1.730792875991734</v>
      </c>
      <c r="J15" s="39">
        <v>1.769275643457826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967492.52</v>
      </c>
      <c r="C17" s="36">
        <f aca="true" t="shared" si="2" ref="C17:J17">C18+C19+C20+C21+C22+C23+C24</f>
        <v>1162141.48</v>
      </c>
      <c r="D17" s="36">
        <f t="shared" si="2"/>
        <v>1396340.3</v>
      </c>
      <c r="E17" s="36">
        <f t="shared" si="2"/>
        <v>769463.8599999999</v>
      </c>
      <c r="F17" s="36">
        <f t="shared" si="2"/>
        <v>853291.9099999999</v>
      </c>
      <c r="G17" s="36">
        <f t="shared" si="2"/>
        <v>973899.43</v>
      </c>
      <c r="H17" s="36">
        <f t="shared" si="2"/>
        <v>863866.8</v>
      </c>
      <c r="I17" s="36">
        <f t="shared" si="2"/>
        <v>1168391.9</v>
      </c>
      <c r="J17" s="36">
        <f t="shared" si="2"/>
        <v>317529.79000000004</v>
      </c>
      <c r="K17" s="36">
        <f aca="true" t="shared" si="3" ref="K17:K24">SUM(B17:J17)</f>
        <v>8472417.989999998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623934.57</v>
      </c>
      <c r="C18" s="30">
        <f t="shared" si="4"/>
        <v>599061.76</v>
      </c>
      <c r="D18" s="30">
        <f t="shared" si="4"/>
        <v>966791.79</v>
      </c>
      <c r="E18" s="30">
        <f t="shared" si="4"/>
        <v>426702.9</v>
      </c>
      <c r="F18" s="30">
        <f t="shared" si="4"/>
        <v>474435.27</v>
      </c>
      <c r="G18" s="30">
        <f t="shared" si="4"/>
        <v>611392.99</v>
      </c>
      <c r="H18" s="30">
        <f t="shared" si="4"/>
        <v>519661.27</v>
      </c>
      <c r="I18" s="30">
        <f t="shared" si="4"/>
        <v>665677.34</v>
      </c>
      <c r="J18" s="30">
        <f t="shared" si="4"/>
        <v>179974.18</v>
      </c>
      <c r="K18" s="30">
        <f t="shared" si="3"/>
        <v>5067632.07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343039.13</v>
      </c>
      <c r="C19" s="30">
        <f t="shared" si="5"/>
        <v>570672.51</v>
      </c>
      <c r="D19" s="30">
        <f t="shared" si="5"/>
        <v>442049.25</v>
      </c>
      <c r="E19" s="30">
        <f t="shared" si="5"/>
        <v>338698.08</v>
      </c>
      <c r="F19" s="30">
        <f t="shared" si="5"/>
        <v>379044.36</v>
      </c>
      <c r="G19" s="30">
        <f t="shared" si="5"/>
        <v>371563.77</v>
      </c>
      <c r="H19" s="30">
        <f t="shared" si="5"/>
        <v>344941.51</v>
      </c>
      <c r="I19" s="30">
        <f t="shared" si="5"/>
        <v>486472.26</v>
      </c>
      <c r="J19" s="30">
        <f t="shared" si="5"/>
        <v>138449.75</v>
      </c>
      <c r="K19" s="30">
        <f t="shared" si="3"/>
        <v>3414930.62</v>
      </c>
      <c r="L19"/>
      <c r="M19"/>
      <c r="N19"/>
    </row>
    <row r="20" spans="1:14" ht="16.5" customHeight="1">
      <c r="A20" s="18" t="s">
        <v>28</v>
      </c>
      <c r="B20" s="30">
        <v>27226.14</v>
      </c>
      <c r="C20" s="30">
        <v>23992.23</v>
      </c>
      <c r="D20" s="30">
        <v>22270.55</v>
      </c>
      <c r="E20" s="30">
        <v>20640.94</v>
      </c>
      <c r="F20" s="30">
        <v>20581.46</v>
      </c>
      <c r="G20" s="30">
        <v>15272.67</v>
      </c>
      <c r="H20" s="30">
        <v>22481.81</v>
      </c>
      <c r="I20" s="30">
        <v>44695.67</v>
      </c>
      <c r="J20" s="30">
        <v>7640.83</v>
      </c>
      <c r="K20" s="30">
        <f t="shared" si="3"/>
        <v>204802.30000000002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-111</v>
      </c>
      <c r="H23" s="30">
        <v>-104.06</v>
      </c>
      <c r="I23" s="30">
        <v>0</v>
      </c>
      <c r="J23" s="30">
        <v>0</v>
      </c>
      <c r="K23" s="30">
        <f t="shared" si="3"/>
        <v>-430.02000000000004</v>
      </c>
      <c r="L23"/>
      <c r="M23"/>
      <c r="N23"/>
    </row>
    <row r="24" spans="1:14" ht="16.5" customHeight="1">
      <c r="A24" s="18" t="s">
        <v>70</v>
      </c>
      <c r="B24" s="30">
        <v>-27816.22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-24219</v>
      </c>
      <c r="H24" s="30">
        <v>-23113.73</v>
      </c>
      <c r="I24" s="30">
        <v>-28453.37</v>
      </c>
      <c r="J24" s="30">
        <v>-8534.97</v>
      </c>
      <c r="K24" s="30">
        <f t="shared" si="3"/>
        <v>-218488.56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-160651</v>
      </c>
      <c r="C27" s="30">
        <f t="shared" si="6"/>
        <v>-52891.91</v>
      </c>
      <c r="D27" s="30">
        <f t="shared" si="6"/>
        <v>-93048.57999999999</v>
      </c>
      <c r="E27" s="30">
        <f t="shared" si="6"/>
        <v>-147794.02</v>
      </c>
      <c r="F27" s="30">
        <f t="shared" si="6"/>
        <v>-38165.6</v>
      </c>
      <c r="G27" s="30">
        <f t="shared" si="6"/>
        <v>-183471.93</v>
      </c>
      <c r="H27" s="30">
        <f t="shared" si="6"/>
        <v>-51201.86</v>
      </c>
      <c r="I27" s="30">
        <f t="shared" si="6"/>
        <v>-96630.43</v>
      </c>
      <c r="J27" s="30">
        <f t="shared" si="6"/>
        <v>-20038.25</v>
      </c>
      <c r="K27" s="30">
        <f aca="true" t="shared" si="7" ref="K27:K35">SUM(B27:J27)</f>
        <v>-843893.5800000001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-160651</v>
      </c>
      <c r="C28" s="30">
        <f t="shared" si="8"/>
        <v>-52891.91</v>
      </c>
      <c r="D28" s="30">
        <f t="shared" si="8"/>
        <v>-93048.57999999999</v>
      </c>
      <c r="E28" s="30">
        <f t="shared" si="8"/>
        <v>-147794.02</v>
      </c>
      <c r="F28" s="30">
        <f t="shared" si="8"/>
        <v>-38165.6</v>
      </c>
      <c r="G28" s="30">
        <f t="shared" si="8"/>
        <v>-183471.93</v>
      </c>
      <c r="H28" s="30">
        <f t="shared" si="8"/>
        <v>-51201.86</v>
      </c>
      <c r="I28" s="30">
        <f t="shared" si="8"/>
        <v>-96630.43</v>
      </c>
      <c r="J28" s="30">
        <f t="shared" si="8"/>
        <v>-20038.25</v>
      </c>
      <c r="K28" s="30">
        <f t="shared" si="7"/>
        <v>-843893.5800000001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-52804.4</v>
      </c>
      <c r="C29" s="30">
        <f aca="true" t="shared" si="9" ref="C29:J29">-ROUND((C9)*$E$3,2)</f>
        <v>-50050</v>
      </c>
      <c r="D29" s="30">
        <f t="shared" si="9"/>
        <v>-61569.2</v>
      </c>
      <c r="E29" s="30">
        <f t="shared" si="9"/>
        <v>-34562</v>
      </c>
      <c r="F29" s="30">
        <f t="shared" si="9"/>
        <v>-38165.6</v>
      </c>
      <c r="G29" s="30">
        <f t="shared" si="9"/>
        <v>-28287.6</v>
      </c>
      <c r="H29" s="30">
        <f t="shared" si="9"/>
        <v>-23645.6</v>
      </c>
      <c r="I29" s="30">
        <f t="shared" si="9"/>
        <v>-53627.2</v>
      </c>
      <c r="J29" s="30">
        <f t="shared" si="9"/>
        <v>-6771.6</v>
      </c>
      <c r="K29" s="30">
        <f t="shared" si="7"/>
        <v>-349483.19999999995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0</v>
      </c>
      <c r="D31" s="30">
        <v>-61.6</v>
      </c>
      <c r="E31" s="30">
        <v>-61.6</v>
      </c>
      <c r="F31" s="26">
        <v>0</v>
      </c>
      <c r="G31" s="30">
        <v>0</v>
      </c>
      <c r="H31" s="30">
        <v>-8.27</v>
      </c>
      <c r="I31" s="30">
        <v>-12.92</v>
      </c>
      <c r="J31" s="30">
        <v>-3.98</v>
      </c>
      <c r="K31" s="30">
        <f t="shared" si="7"/>
        <v>-302.37</v>
      </c>
      <c r="L31"/>
      <c r="M31"/>
      <c r="N31"/>
    </row>
    <row r="32" spans="1:14" ht="16.5" customHeight="1">
      <c r="A32" s="25" t="s">
        <v>21</v>
      </c>
      <c r="B32" s="30">
        <v>-107692.6</v>
      </c>
      <c r="C32" s="30">
        <v>-2841.91</v>
      </c>
      <c r="D32" s="30">
        <v>-31417.78</v>
      </c>
      <c r="E32" s="30">
        <v>-113170.42</v>
      </c>
      <c r="F32" s="26">
        <v>0</v>
      </c>
      <c r="G32" s="30">
        <v>-155184.33</v>
      </c>
      <c r="H32" s="30">
        <v>-27547.99</v>
      </c>
      <c r="I32" s="30">
        <v>-42990.31</v>
      </c>
      <c r="J32" s="30">
        <v>-13262.67</v>
      </c>
      <c r="K32" s="30">
        <f t="shared" si="7"/>
        <v>-494108.01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806841.52</v>
      </c>
      <c r="C47" s="27">
        <f aca="true" t="shared" si="11" ref="C47:J47">IF(C17+C27+C48&lt;0,0,C17+C27+C48)</f>
        <v>1109249.57</v>
      </c>
      <c r="D47" s="27">
        <f t="shared" si="11"/>
        <v>1303291.72</v>
      </c>
      <c r="E47" s="27">
        <f t="shared" si="11"/>
        <v>621669.8399999999</v>
      </c>
      <c r="F47" s="27">
        <f t="shared" si="11"/>
        <v>815126.3099999999</v>
      </c>
      <c r="G47" s="27">
        <f t="shared" si="11"/>
        <v>790427.5</v>
      </c>
      <c r="H47" s="27">
        <f t="shared" si="11"/>
        <v>812664.9400000001</v>
      </c>
      <c r="I47" s="27">
        <f t="shared" si="11"/>
        <v>1071761.47</v>
      </c>
      <c r="J47" s="27">
        <f t="shared" si="11"/>
        <v>297491.54000000004</v>
      </c>
      <c r="K47" s="20">
        <f>SUM(B47:J47)</f>
        <v>7628524.41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806841.52</v>
      </c>
      <c r="C53" s="10">
        <f t="shared" si="13"/>
        <v>1109249.56</v>
      </c>
      <c r="D53" s="10">
        <f t="shared" si="13"/>
        <v>1303291.71</v>
      </c>
      <c r="E53" s="10">
        <f t="shared" si="13"/>
        <v>621669.85</v>
      </c>
      <c r="F53" s="10">
        <f t="shared" si="13"/>
        <v>815126.3</v>
      </c>
      <c r="G53" s="10">
        <f t="shared" si="13"/>
        <v>790427.49</v>
      </c>
      <c r="H53" s="10">
        <f t="shared" si="13"/>
        <v>812664.95</v>
      </c>
      <c r="I53" s="10">
        <f>SUM(I54:I66)</f>
        <v>1071761.47</v>
      </c>
      <c r="J53" s="10">
        <f t="shared" si="13"/>
        <v>297491.54</v>
      </c>
      <c r="K53" s="5">
        <f>SUM(K54:K66)</f>
        <v>7628524.3900000015</v>
      </c>
      <c r="L53" s="9"/>
    </row>
    <row r="54" spans="1:11" ht="16.5" customHeight="1">
      <c r="A54" s="7" t="s">
        <v>60</v>
      </c>
      <c r="B54" s="8">
        <v>704372.65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704372.65</v>
      </c>
    </row>
    <row r="55" spans="1:11" ht="16.5" customHeight="1">
      <c r="A55" s="7" t="s">
        <v>61</v>
      </c>
      <c r="B55" s="8">
        <v>102468.87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102468.87</v>
      </c>
    </row>
    <row r="56" spans="1:11" ht="16.5" customHeight="1">
      <c r="A56" s="7" t="s">
        <v>4</v>
      </c>
      <c r="B56" s="6">
        <v>0</v>
      </c>
      <c r="C56" s="8">
        <v>1109249.56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1109249.56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1303291.71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1303291.71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621669.85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621669.85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815126.3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815126.3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790427.49</v>
      </c>
      <c r="H60" s="6">
        <v>0</v>
      </c>
      <c r="I60" s="6">
        <v>0</v>
      </c>
      <c r="J60" s="6">
        <v>0</v>
      </c>
      <c r="K60" s="5">
        <f t="shared" si="14"/>
        <v>790427.49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812664.95</v>
      </c>
      <c r="I61" s="6">
        <v>0</v>
      </c>
      <c r="J61" s="6">
        <v>0</v>
      </c>
      <c r="K61" s="5">
        <f t="shared" si="14"/>
        <v>812664.95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393657.99</v>
      </c>
      <c r="J63" s="6">
        <v>0</v>
      </c>
      <c r="K63" s="5">
        <f t="shared" si="14"/>
        <v>393657.99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678103.48</v>
      </c>
      <c r="J64" s="6">
        <v>0</v>
      </c>
      <c r="K64" s="5">
        <f t="shared" si="14"/>
        <v>678103.48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297491.54</v>
      </c>
      <c r="K65" s="5">
        <f t="shared" si="14"/>
        <v>297491.54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2020-07-13T18:30:32Z</dcterms:modified>
  <cp:category/>
  <cp:version/>
  <cp:contentType/>
  <cp:contentStatus/>
</cp:coreProperties>
</file>