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<sst xmlns="http://schemas.openxmlformats.org/spreadsheetml/2006/main" count="80" uniqueCount="79">
  <si>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</si>
  <si>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</si>
  <si>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</si>
  <si>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</si>
  <si>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</si>
  <si>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</si>
  <si>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</si>
  <si>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</si>
  <si>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</si>
  <si>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</si>
  <si>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</si>
  <si>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</si>
  <si>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</si>
  <si>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</si>
  <si>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</si>
  <si>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</si>
  <si>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</si>
  <si>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</si>
  <si>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</si>
  <si>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</si>
  <si>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</si>
  <si>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</si>
  <si>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</si>
  <si>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</si>
  <si>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</si>
  <si>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</si>
  <si>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</si>
  <si>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</si>
  <si>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</si>
  <si>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</si>
  <si>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</si>
  <si>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</si>
  <si>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</si>
  <si>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</si>
  <si>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</si>
  <si>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</si>
  <si>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</si>
  <si>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</si>
  <si>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</si>
  <si>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</si>
  <si>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</si>
  <si>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</si>
  <si>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</si>
  <si>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</si>
  <si>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</si>
  <si>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</si>
  <si>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</si>
  <si>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</si>
  <si>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</si>
  <si>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</si>
  <si>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</si>
  <si>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</si>
  <si>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</si>
  <si>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</si>
  <si>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</si>
  <si>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</si>
  <si>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</si>
  <si>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</si>
  <si>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</si>
  <si>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</si>
  <si>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</si>
  <si>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</si>
  <si>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</si>
  <si>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</si>
  <si>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</si>
  <si>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</si>
  <si>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</si>
  <si>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</si>
  <si>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</si>
  <si>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</si>
  <si>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</si>
  <si>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</si>
  <si>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</si>
  <si>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</si>
  <si>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</si>
  <si>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31/07/20 - VENCIMENTO 07/08/20</t>
  </si>
  <si>
    <t>7.15. Consórcio KBPX</t>
  </si>
  <si>
    <t>5.3. Revisão de Remuneração pelo Transporte Coletivo ¹</t>
  </si>
  <si>
    <t>¹ Remuneração Frota Parada de 31/07/20.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</si>
</sst>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47596</v>
      </c>
      <c r="C7" s="10">
        <f>C8+C11</f>
        <v>66425</v>
      </c>
      <c r="D7" s="10">
        <f aca="true" t="shared" si="0" ref="D7:K7">D8+D11</f>
        <v>180131</v>
      </c>
      <c r="E7" s="10">
        <f t="shared" si="0"/>
        <v>170955</v>
      </c>
      <c r="F7" s="10">
        <f t="shared" si="0"/>
        <v>178485</v>
      </c>
      <c r="G7" s="10">
        <f t="shared" si="0"/>
        <v>84601</v>
      </c>
      <c r="H7" s="10">
        <f t="shared" si="0"/>
        <v>38002</v>
      </c>
      <c r="I7" s="10">
        <f t="shared" si="0"/>
        <v>77941</v>
      </c>
      <c r="J7" s="10">
        <f t="shared" si="0"/>
        <v>53280</v>
      </c>
      <c r="K7" s="10">
        <f t="shared" si="0"/>
        <v>131997</v>
      </c>
      <c r="L7" s="10">
        <f>SUM(B7:K7)</f>
        <v>1029413</v>
      </c>
      <c r="M7" s="11"/>
    </row>
    <row r="8" spans="1:13" ht="17.25" customHeight="1">
      <c r="A8" s="12" t="s">
        <v>18</v>
      </c>
      <c r="B8" s="13">
        <f>B9+B10</f>
        <v>3449</v>
      </c>
      <c r="C8" s="13">
        <f aca="true" t="shared" si="1" ref="C8:K8">C9+C10</f>
        <v>4815</v>
      </c>
      <c r="D8" s="13">
        <f t="shared" si="1"/>
        <v>12886</v>
      </c>
      <c r="E8" s="13">
        <f t="shared" si="1"/>
        <v>11324</v>
      </c>
      <c r="F8" s="13">
        <f t="shared" si="1"/>
        <v>11195</v>
      </c>
      <c r="G8" s="13">
        <f t="shared" si="1"/>
        <v>6016</v>
      </c>
      <c r="H8" s="13">
        <f t="shared" si="1"/>
        <v>2443</v>
      </c>
      <c r="I8" s="13">
        <f t="shared" si="1"/>
        <v>3696</v>
      </c>
      <c r="J8" s="13">
        <f t="shared" si="1"/>
        <v>2867</v>
      </c>
      <c r="K8" s="13">
        <f t="shared" si="1"/>
        <v>7761</v>
      </c>
      <c r="L8" s="13">
        <f>SUM(B8:K8)</f>
        <v>66452</v>
      </c>
      <c r="M8"/>
    </row>
    <row r="9" spans="1:13" ht="17.25" customHeight="1">
      <c r="A9" s="14" t="s">
        <v>19</v>
      </c>
      <c r="B9" s="15">
        <v>3446</v>
      </c>
      <c r="C9" s="15">
        <v>4815</v>
      </c>
      <c r="D9" s="15">
        <v>12886</v>
      </c>
      <c r="E9" s="15">
        <v>11324</v>
      </c>
      <c r="F9" s="15">
        <v>11195</v>
      </c>
      <c r="G9" s="15">
        <v>6016</v>
      </c>
      <c r="H9" s="15">
        <v>2442</v>
      </c>
      <c r="I9" s="15">
        <v>3696</v>
      </c>
      <c r="J9" s="15">
        <v>2867</v>
      </c>
      <c r="K9" s="15">
        <v>7761</v>
      </c>
      <c r="L9" s="13">
        <f>SUM(B9:K9)</f>
        <v>66448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44147</v>
      </c>
      <c r="C11" s="15">
        <v>61610</v>
      </c>
      <c r="D11" s="15">
        <v>167245</v>
      </c>
      <c r="E11" s="15">
        <v>159631</v>
      </c>
      <c r="F11" s="15">
        <v>167290</v>
      </c>
      <c r="G11" s="15">
        <v>78585</v>
      </c>
      <c r="H11" s="15">
        <v>35559</v>
      </c>
      <c r="I11" s="15">
        <v>74245</v>
      </c>
      <c r="J11" s="15">
        <v>50413</v>
      </c>
      <c r="K11" s="15">
        <v>124236</v>
      </c>
      <c r="L11" s="13">
        <f>SUM(B11:K11)</f>
        <v>962961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1.159186594592327</v>
      </c>
      <c r="C15" s="22">
        <v>1.612407877251745</v>
      </c>
      <c r="D15" s="22">
        <v>1.669977277108004</v>
      </c>
      <c r="E15" s="22">
        <v>1.39196578648733</v>
      </c>
      <c r="F15" s="22">
        <v>1.352212351640961</v>
      </c>
      <c r="G15" s="22">
        <v>1.652013978083446</v>
      </c>
      <c r="H15" s="22">
        <v>1.730895691900379</v>
      </c>
      <c r="I15" s="22">
        <v>1.502917539508649</v>
      </c>
      <c r="J15" s="22">
        <v>1.767241017937275</v>
      </c>
      <c r="K15" s="22">
        <v>1.463448961318413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312375.8</v>
      </c>
      <c r="C17" s="25">
        <f aca="true" t="shared" si="2" ref="C17:K17">C18+C19+C20+C21+C22+C23+C24</f>
        <v>326095.76</v>
      </c>
      <c r="D17" s="25">
        <f t="shared" si="2"/>
        <v>1091145.8699999999</v>
      </c>
      <c r="E17" s="25">
        <f t="shared" si="2"/>
        <v>876587.2999999999</v>
      </c>
      <c r="F17" s="25">
        <f t="shared" si="2"/>
        <v>795352.1399999999</v>
      </c>
      <c r="G17" s="25">
        <f t="shared" si="2"/>
        <v>508445.3300000001</v>
      </c>
      <c r="H17" s="25">
        <f t="shared" si="2"/>
        <v>263211.73</v>
      </c>
      <c r="I17" s="25">
        <f t="shared" si="2"/>
        <v>381349.06999999995</v>
      </c>
      <c r="J17" s="25">
        <f t="shared" si="2"/>
        <v>338433.70999999996</v>
      </c>
      <c r="K17" s="25">
        <f t="shared" si="2"/>
        <v>558743.8400000001</v>
      </c>
      <c r="L17" s="25">
        <f>L18+L19+L20+L21+L22+L23+L24</f>
        <v>5451740.549999999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273976.85</v>
      </c>
      <c r="C18" s="33">
        <f t="shared" si="3"/>
        <v>206023.78</v>
      </c>
      <c r="D18" s="33">
        <f t="shared" si="3"/>
        <v>665367.89</v>
      </c>
      <c r="E18" s="33">
        <f t="shared" si="3"/>
        <v>638619.5</v>
      </c>
      <c r="F18" s="33">
        <f t="shared" si="3"/>
        <v>590214.2</v>
      </c>
      <c r="G18" s="33">
        <f t="shared" si="3"/>
        <v>307414.65</v>
      </c>
      <c r="H18" s="33">
        <f t="shared" si="3"/>
        <v>152144.81</v>
      </c>
      <c r="I18" s="33">
        <f t="shared" si="3"/>
        <v>259177.21</v>
      </c>
      <c r="J18" s="33">
        <f t="shared" si="3"/>
        <v>190763.71</v>
      </c>
      <c r="K18" s="33">
        <f t="shared" si="3"/>
        <v>385866.83</v>
      </c>
      <c r="L18" s="33">
        <f aca="true" t="shared" si="4" ref="L18:L24">SUM(B18:K18)</f>
        <v>3669569.4299999997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43613.44</v>
      </c>
      <c r="C19" s="33">
        <f t="shared" si="5"/>
        <v>126170.59</v>
      </c>
      <c r="D19" s="33">
        <f t="shared" si="5"/>
        <v>445781.37</v>
      </c>
      <c r="E19" s="33">
        <f t="shared" si="5"/>
        <v>250316.99</v>
      </c>
      <c r="F19" s="33">
        <f t="shared" si="5"/>
        <v>207880.73</v>
      </c>
      <c r="G19" s="33">
        <f t="shared" si="5"/>
        <v>200438.65</v>
      </c>
      <c r="H19" s="33">
        <f t="shared" si="5"/>
        <v>111201.99</v>
      </c>
      <c r="I19" s="33">
        <f t="shared" si="5"/>
        <v>130344.76</v>
      </c>
      <c r="J19" s="33">
        <f t="shared" si="5"/>
        <v>146361.74</v>
      </c>
      <c r="K19" s="33">
        <f t="shared" si="5"/>
        <v>178829.58</v>
      </c>
      <c r="L19" s="33">
        <f t="shared" si="4"/>
        <v>1840939.84</v>
      </c>
      <c r="M19"/>
    </row>
    <row r="20" spans="1:13" ht="17.25" customHeight="1">
      <c r="A20" s="27" t="s">
        <v>26</v>
      </c>
      <c r="B20" s="33">
        <v>1880.99</v>
      </c>
      <c r="C20" s="33">
        <v>4621.95</v>
      </c>
      <c r="D20" s="33">
        <v>18337.73</v>
      </c>
      <c r="E20" s="33">
        <v>16452.45</v>
      </c>
      <c r="F20" s="33">
        <v>23307.35</v>
      </c>
      <c r="G20" s="33">
        <v>15760.28</v>
      </c>
      <c r="H20" s="33">
        <v>7488.31</v>
      </c>
      <c r="I20" s="33">
        <v>4197.92</v>
      </c>
      <c r="J20" s="33">
        <v>9498.32</v>
      </c>
      <c r="K20" s="33">
        <v>13331.55</v>
      </c>
      <c r="L20" s="33">
        <f t="shared" si="4"/>
        <v>114876.84999999999</v>
      </c>
      <c r="M20"/>
    </row>
    <row r="21" spans="1:13" ht="17.25" customHeight="1">
      <c r="A21" s="27" t="s">
        <v>27</v>
      </c>
      <c r="B21" s="33">
        <v>1323.77</v>
      </c>
      <c r="C21" s="29">
        <v>0</v>
      </c>
      <c r="D21" s="29">
        <v>0</v>
      </c>
      <c r="E21" s="29">
        <v>0</v>
      </c>
      <c r="F21" s="33">
        <v>1323.77</v>
      </c>
      <c r="G21" s="29">
        <v>0</v>
      </c>
      <c r="H21" s="33">
        <v>1323.77</v>
      </c>
      <c r="I21" s="29">
        <v>0</v>
      </c>
      <c r="J21" s="29">
        <v>2647.54</v>
      </c>
      <c r="K21" s="29">
        <v>0</v>
      </c>
      <c r="L21" s="33">
        <f t="shared" si="4"/>
        <v>6618.85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-110.32</v>
      </c>
      <c r="J23" s="33">
        <v>0</v>
      </c>
      <c r="K23" s="33">
        <v>0</v>
      </c>
      <c r="L23" s="33">
        <f t="shared" si="4"/>
        <v>-110.32</v>
      </c>
      <c r="M23"/>
    </row>
    <row r="24" spans="1:13" ht="17.25" customHeight="1">
      <c r="A24" s="27" t="s">
        <v>73</v>
      </c>
      <c r="B24" s="33">
        <v>-8419.25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-12260.5</v>
      </c>
      <c r="J24" s="33">
        <v>-10837.6</v>
      </c>
      <c r="K24" s="33">
        <v>-19284.12</v>
      </c>
      <c r="L24" s="33">
        <f t="shared" si="4"/>
        <v>-180154.1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73252.73000000001</v>
      </c>
      <c r="C27" s="33">
        <f t="shared" si="6"/>
        <v>-599.9099999999999</v>
      </c>
      <c r="D27" s="33">
        <f t="shared" si="6"/>
        <v>-9048.75</v>
      </c>
      <c r="E27" s="33">
        <f t="shared" si="6"/>
        <v>1176.9500000000044</v>
      </c>
      <c r="F27" s="33">
        <f t="shared" si="6"/>
        <v>-14373.650000000001</v>
      </c>
      <c r="G27" s="33">
        <f t="shared" si="6"/>
        <v>14411.159999999996</v>
      </c>
      <c r="H27" s="33">
        <f t="shared" si="6"/>
        <v>3061.3100000000013</v>
      </c>
      <c r="I27" s="33">
        <f t="shared" si="6"/>
        <v>-5052.529999999999</v>
      </c>
      <c r="J27" s="33">
        <f t="shared" si="6"/>
        <v>56181</v>
      </c>
      <c r="K27" s="33">
        <f t="shared" si="6"/>
        <v>13073.36</v>
      </c>
      <c r="L27" s="33">
        <f aca="true" t="shared" si="7" ref="L27:L33">SUM(B27:K27)</f>
        <v>132081.67</v>
      </c>
      <c r="M27"/>
    </row>
    <row r="28" spans="1:13" ht="18.75" customHeight="1">
      <c r="A28" s="27" t="s">
        <v>30</v>
      </c>
      <c r="B28" s="33">
        <f>B29+B30+B31+B32</f>
        <v>-15162.4</v>
      </c>
      <c r="C28" s="33">
        <f aca="true" t="shared" si="8" ref="C28:K28">C29+C30+C31+C32</f>
        <v>-21186</v>
      </c>
      <c r="D28" s="33">
        <f t="shared" si="8"/>
        <v>-56698.4</v>
      </c>
      <c r="E28" s="33">
        <f t="shared" si="8"/>
        <v>-49825.6</v>
      </c>
      <c r="F28" s="33">
        <f t="shared" si="8"/>
        <v>-49258</v>
      </c>
      <c r="G28" s="33">
        <f t="shared" si="8"/>
        <v>-26470.4</v>
      </c>
      <c r="H28" s="33">
        <f t="shared" si="8"/>
        <v>-10744.8</v>
      </c>
      <c r="I28" s="33">
        <f t="shared" si="8"/>
        <v>-26468.87</v>
      </c>
      <c r="J28" s="33">
        <f t="shared" si="8"/>
        <v>-12614.8</v>
      </c>
      <c r="K28" s="33">
        <f t="shared" si="8"/>
        <v>-34148.4</v>
      </c>
      <c r="L28" s="33">
        <f t="shared" si="7"/>
        <v>-302577.67</v>
      </c>
      <c r="M28"/>
    </row>
    <row r="29" spans="1:13" s="36" customFormat="1" ht="18.75" customHeight="1">
      <c r="A29" s="34" t="s">
        <v>57</v>
      </c>
      <c r="B29" s="33">
        <f>-ROUND((B9)*$E$3,2)</f>
        <v>-15162.4</v>
      </c>
      <c r="C29" s="33">
        <f aca="true" t="shared" si="9" ref="C29:K29">-ROUND((C9)*$E$3,2)</f>
        <v>-21186</v>
      </c>
      <c r="D29" s="33">
        <f t="shared" si="9"/>
        <v>-56698.4</v>
      </c>
      <c r="E29" s="33">
        <f t="shared" si="9"/>
        <v>-49825.6</v>
      </c>
      <c r="F29" s="33">
        <f t="shared" si="9"/>
        <v>-49258</v>
      </c>
      <c r="G29" s="33">
        <f t="shared" si="9"/>
        <v>-26470.4</v>
      </c>
      <c r="H29" s="33">
        <f t="shared" si="9"/>
        <v>-10744.8</v>
      </c>
      <c r="I29" s="33">
        <f t="shared" si="9"/>
        <v>-16262.4</v>
      </c>
      <c r="J29" s="33">
        <f t="shared" si="9"/>
        <v>-12614.8</v>
      </c>
      <c r="K29" s="33">
        <f t="shared" si="9"/>
        <v>-34148.4</v>
      </c>
      <c r="L29" s="33">
        <f t="shared" si="7"/>
        <v>-292371.19999999995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-10206.47</v>
      </c>
      <c r="J32" s="17">
        <v>0</v>
      </c>
      <c r="K32" s="17">
        <v>0</v>
      </c>
      <c r="L32" s="33">
        <f t="shared" si="7"/>
        <v>-10206.47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88415.13</v>
      </c>
      <c r="C46" s="33">
        <v>20586.09</v>
      </c>
      <c r="D46" s="33">
        <v>47649.65</v>
      </c>
      <c r="E46" s="33">
        <v>51002.55</v>
      </c>
      <c r="F46" s="33">
        <v>34884.35</v>
      </c>
      <c r="G46" s="33">
        <v>40881.56</v>
      </c>
      <c r="H46" s="33">
        <v>13806.11</v>
      </c>
      <c r="I46" s="33">
        <v>21416.34</v>
      </c>
      <c r="J46" s="33">
        <v>68795.8</v>
      </c>
      <c r="K46" s="33">
        <v>47221.76</v>
      </c>
      <c r="L46" s="30">
        <f t="shared" si="11"/>
        <v>434659.33999999997</v>
      </c>
      <c r="M46" s="39"/>
    </row>
    <row r="47" spans="1:13" ht="12" customHeight="1">
      <c r="A47" s="2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385628.53</v>
      </c>
      <c r="C48" s="41">
        <f aca="true" t="shared" si="12" ref="C48:K48">IF(C17+C27+C40+C49&lt;0,0,C17+C27+C49)</f>
        <v>325495.85000000003</v>
      </c>
      <c r="D48" s="41">
        <f t="shared" si="12"/>
        <v>1082097.1199999999</v>
      </c>
      <c r="E48" s="41">
        <f t="shared" si="12"/>
        <v>877764.2499999999</v>
      </c>
      <c r="F48" s="41">
        <f t="shared" si="12"/>
        <v>780978.4899999999</v>
      </c>
      <c r="G48" s="41">
        <f t="shared" si="12"/>
        <v>522856.49000000005</v>
      </c>
      <c r="H48" s="41">
        <f t="shared" si="12"/>
        <v>266273.04</v>
      </c>
      <c r="I48" s="41">
        <f t="shared" si="12"/>
        <v>376296.5399999999</v>
      </c>
      <c r="J48" s="41">
        <f t="shared" si="12"/>
        <v>394614.70999999996</v>
      </c>
      <c r="K48" s="41">
        <f t="shared" si="12"/>
        <v>571817.2000000001</v>
      </c>
      <c r="L48" s="42">
        <f>SUM(B48:K48)</f>
        <v>5583822.22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385628.53</v>
      </c>
      <c r="C54" s="41">
        <f aca="true" t="shared" si="14" ref="C54:J54">SUM(C55:C66)</f>
        <v>325495.85000000003</v>
      </c>
      <c r="D54" s="41">
        <f t="shared" si="14"/>
        <v>1082097.11</v>
      </c>
      <c r="E54" s="41">
        <f t="shared" si="14"/>
        <v>877764.2499999999</v>
      </c>
      <c r="F54" s="41">
        <f t="shared" si="14"/>
        <v>780978.49</v>
      </c>
      <c r="G54" s="41">
        <f t="shared" si="14"/>
        <v>522856.49</v>
      </c>
      <c r="H54" s="41">
        <f t="shared" si="14"/>
        <v>266273.04</v>
      </c>
      <c r="I54" s="41">
        <f>SUM(I55:I69)</f>
        <v>376296.5399999999</v>
      </c>
      <c r="J54" s="41">
        <f t="shared" si="14"/>
        <v>394614.70999999996</v>
      </c>
      <c r="K54" s="41">
        <f>SUM(K55:K68)</f>
        <v>571817.2</v>
      </c>
      <c r="L54" s="46">
        <f>SUM(B54:K54)</f>
        <v>5583822.210000001</v>
      </c>
      <c r="M54" s="40"/>
    </row>
    <row r="55" spans="1:13" ht="18.75" customHeight="1">
      <c r="A55" s="47" t="s">
        <v>50</v>
      </c>
      <c r="B55" s="48">
        <v>385628.53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385628.53</v>
      </c>
      <c r="M55" s="40"/>
    </row>
    <row r="56" spans="1:12" ht="18.75" customHeight="1">
      <c r="A56" s="47" t="s">
        <v>60</v>
      </c>
      <c r="B56" s="17">
        <v>0</v>
      </c>
      <c r="C56" s="48">
        <v>284140.52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284140.52</v>
      </c>
    </row>
    <row r="57" spans="1:12" ht="18.75" customHeight="1">
      <c r="A57" s="47" t="s">
        <v>61</v>
      </c>
      <c r="B57" s="17">
        <v>0</v>
      </c>
      <c r="C57" s="48">
        <v>41355.33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41355.33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1082097.11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1082097.11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877764.2499999999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877764.2499999999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780978.49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780978.49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522856.49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522856.49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266273.04</v>
      </c>
      <c r="I62" s="17">
        <v>0</v>
      </c>
      <c r="J62" s="17">
        <v>0</v>
      </c>
      <c r="K62" s="17">
        <v>0</v>
      </c>
      <c r="L62" s="46">
        <f t="shared" si="15"/>
        <v>266273.04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394614.70999999996</v>
      </c>
      <c r="K64" s="17">
        <v>0</v>
      </c>
      <c r="L64" s="46">
        <f t="shared" si="15"/>
        <v>394614.70999999996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156208.07</v>
      </c>
      <c r="L65" s="46">
        <f t="shared" si="15"/>
        <v>156208.07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415609.13</v>
      </c>
      <c r="L66" s="46">
        <f t="shared" si="15"/>
        <v>415609.13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376296.5399999999</v>
      </c>
      <c r="J69" s="53">
        <v>0</v>
      </c>
      <c r="K69" s="53">
        <v>0</v>
      </c>
      <c r="L69" s="51">
        <f>SUM(B69:K69)</f>
        <v>376296.5399999999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2020-08-07T12:41:49Z</dcterms:modified>
  <cp:category/>
  <cp:version/>
  <cp:contentType/>
  <cp:contentStatus/>
</cp:coreProperties>
</file>