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<sst xmlns="http://schemas.openxmlformats.org/spreadsheetml/2006/main" count="79" uniqueCount="78">
  <si>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</si>
  <si>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</si>
  <si>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</si>
  <si>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</si>
  <si>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</si>
  <si>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</si>
  <si>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</si>
  <si>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</si>
  <si>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</si>
  <si>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</si>
  <si>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</si>
  <si>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</si>
  <si>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</si>
  <si>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</si>
  <si>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</si>
  <si>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</si>
  <si>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</si>
  <si>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</si>
  <si>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</si>
  <si>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</si>
  <si>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</si>
  <si>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</si>
  <si>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</si>
  <si>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</si>
  <si>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</si>
  <si>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</si>
  <si>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</si>
  <si>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</si>
  <si>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</si>
  <si>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</si>
  <si>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</si>
  <si>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</si>
  <si>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</si>
  <si>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</si>
  <si>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</si>
  <si>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</si>
  <si>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</si>
  <si>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</si>
  <si>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</si>
  <si>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</si>
  <si>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</si>
  <si>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</si>
  <si>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</si>
  <si>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</si>
  <si>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</si>
  <si>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</si>
  <si>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</si>
  <si>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</si>
  <si>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</si>
  <si>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</si>
  <si>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</si>
  <si>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</si>
  <si>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</si>
  <si>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</si>
  <si>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</si>
  <si>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</si>
  <si>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</si>
  <si>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</si>
  <si>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</si>
  <si>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</si>
  <si>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</si>
  <si>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</si>
  <si>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</si>
  <si>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</si>
  <si>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</si>
  <si>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</si>
  <si>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</si>
  <si>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</si>
  <si>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</si>
  <si>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</si>
  <si>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</si>
  <si>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</si>
  <si>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</si>
  <si>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</si>
  <si>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</si>
  <si>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</si>
  <si>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29/07/20 - VENCIMENTO 05/08/20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</si>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</sst>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46891</v>
      </c>
      <c r="C7" s="10">
        <f>C8+C11</f>
        <v>65566</v>
      </c>
      <c r="D7" s="10">
        <f aca="true" t="shared" si="0" ref="D7:K7">D8+D11</f>
        <v>176052</v>
      </c>
      <c r="E7" s="10">
        <f t="shared" si="0"/>
        <v>166202</v>
      </c>
      <c r="F7" s="10">
        <f t="shared" si="0"/>
        <v>174666</v>
      </c>
      <c r="G7" s="10">
        <f t="shared" si="0"/>
        <v>83407</v>
      </c>
      <c r="H7" s="10">
        <f t="shared" si="0"/>
        <v>37609</v>
      </c>
      <c r="I7" s="10">
        <f t="shared" si="0"/>
        <v>73249</v>
      </c>
      <c r="J7" s="10">
        <f t="shared" si="0"/>
        <v>51842</v>
      </c>
      <c r="K7" s="10">
        <f t="shared" si="0"/>
        <v>126765</v>
      </c>
      <c r="L7" s="10">
        <f>SUM(B7:K7)</f>
        <v>1002249</v>
      </c>
      <c r="M7" s="11"/>
    </row>
    <row r="8" spans="1:13" ht="17.25" customHeight="1">
      <c r="A8" s="12" t="s">
        <v>18</v>
      </c>
      <c r="B8" s="13">
        <f>B9+B10</f>
        <v>3168</v>
      </c>
      <c r="C8" s="13">
        <f aca="true" t="shared" si="1" ref="C8:K8">C9+C10</f>
        <v>4445</v>
      </c>
      <c r="D8" s="13">
        <f t="shared" si="1"/>
        <v>11718</v>
      </c>
      <c r="E8" s="13">
        <f t="shared" si="1"/>
        <v>9995</v>
      </c>
      <c r="F8" s="13">
        <f t="shared" si="1"/>
        <v>9792</v>
      </c>
      <c r="G8" s="13">
        <f t="shared" si="1"/>
        <v>5491</v>
      </c>
      <c r="H8" s="13">
        <f t="shared" si="1"/>
        <v>2228</v>
      </c>
      <c r="I8" s="13">
        <f t="shared" si="1"/>
        <v>3263</v>
      </c>
      <c r="J8" s="13">
        <f t="shared" si="1"/>
        <v>2536</v>
      </c>
      <c r="K8" s="13">
        <f t="shared" si="1"/>
        <v>6812</v>
      </c>
      <c r="L8" s="13">
        <f>SUM(B8:K8)</f>
        <v>59448</v>
      </c>
      <c r="M8"/>
    </row>
    <row r="9" spans="1:13" ht="17.25" customHeight="1">
      <c r="A9" s="14" t="s">
        <v>19</v>
      </c>
      <c r="B9" s="15">
        <v>3165</v>
      </c>
      <c r="C9" s="15">
        <v>4445</v>
      </c>
      <c r="D9" s="15">
        <v>11718</v>
      </c>
      <c r="E9" s="15">
        <v>9995</v>
      </c>
      <c r="F9" s="15">
        <v>9792</v>
      </c>
      <c r="G9" s="15">
        <v>5491</v>
      </c>
      <c r="H9" s="15">
        <v>2228</v>
      </c>
      <c r="I9" s="15">
        <v>3263</v>
      </c>
      <c r="J9" s="15">
        <v>2536</v>
      </c>
      <c r="K9" s="15">
        <v>6812</v>
      </c>
      <c r="L9" s="13">
        <f>SUM(B9:K9)</f>
        <v>59445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43723</v>
      </c>
      <c r="C11" s="15">
        <v>61121</v>
      </c>
      <c r="D11" s="15">
        <v>164334</v>
      </c>
      <c r="E11" s="15">
        <v>156207</v>
      </c>
      <c r="F11" s="15">
        <v>164874</v>
      </c>
      <c r="G11" s="15">
        <v>77916</v>
      </c>
      <c r="H11" s="15">
        <v>35381</v>
      </c>
      <c r="I11" s="15">
        <v>69986</v>
      </c>
      <c r="J11" s="15">
        <v>49306</v>
      </c>
      <c r="K11" s="15">
        <v>119953</v>
      </c>
      <c r="L11" s="13">
        <f>SUM(B11:K11)</f>
        <v>942801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1.188949518352877</v>
      </c>
      <c r="C15" s="22">
        <v>1.627666619130797</v>
      </c>
      <c r="D15" s="22">
        <v>1.715026413860022</v>
      </c>
      <c r="E15" s="22">
        <v>1.430732412520714</v>
      </c>
      <c r="F15" s="22">
        <v>1.383354793010654</v>
      </c>
      <c r="G15" s="22">
        <v>1.668340136373269</v>
      </c>
      <c r="H15" s="22">
        <v>1.747181738478081</v>
      </c>
      <c r="I15" s="22">
        <v>1.365843304724761</v>
      </c>
      <c r="J15" s="22">
        <v>1.80718007408969</v>
      </c>
      <c r="K15" s="22">
        <v>1.521987293136633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315361.95999999996</v>
      </c>
      <c r="C17" s="25">
        <f aca="true" t="shared" si="2" ref="C17:K17">C18+C19+C20+C21+C22+C23+C24</f>
        <v>324733.27</v>
      </c>
      <c r="D17" s="25">
        <f t="shared" si="2"/>
        <v>1095017.7999999998</v>
      </c>
      <c r="E17" s="25">
        <f t="shared" si="2"/>
        <v>875390.09</v>
      </c>
      <c r="F17" s="25">
        <f t="shared" si="2"/>
        <v>796120.82</v>
      </c>
      <c r="G17" s="25">
        <f t="shared" si="2"/>
        <v>507592.43000000005</v>
      </c>
      <c r="H17" s="25">
        <f t="shared" si="2"/>
        <v>262560.55</v>
      </c>
      <c r="I17" s="25">
        <f t="shared" si="2"/>
        <v>326209.35000000003</v>
      </c>
      <c r="J17" s="25">
        <f t="shared" si="2"/>
        <v>338741.31000000006</v>
      </c>
      <c r="K17" s="25">
        <f t="shared" si="2"/>
        <v>558053.4900000001</v>
      </c>
      <c r="L17" s="25">
        <f>L18+L19+L20+L21+L22+L23+L24</f>
        <v>5399781.069999999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269918.66</v>
      </c>
      <c r="C18" s="33">
        <f t="shared" si="3"/>
        <v>203359.51</v>
      </c>
      <c r="D18" s="33">
        <f t="shared" si="3"/>
        <v>650300.88</v>
      </c>
      <c r="E18" s="33">
        <f t="shared" si="3"/>
        <v>620864.19</v>
      </c>
      <c r="F18" s="33">
        <f t="shared" si="3"/>
        <v>577585.53</v>
      </c>
      <c r="G18" s="33">
        <f t="shared" si="3"/>
        <v>303076.02</v>
      </c>
      <c r="H18" s="33">
        <f t="shared" si="3"/>
        <v>150571.39</v>
      </c>
      <c r="I18" s="33">
        <f t="shared" si="3"/>
        <v>243574.9</v>
      </c>
      <c r="J18" s="33">
        <f t="shared" si="3"/>
        <v>185615.1</v>
      </c>
      <c r="K18" s="33">
        <f t="shared" si="3"/>
        <v>370572.12</v>
      </c>
      <c r="L18" s="33">
        <f aca="true" t="shared" si="4" ref="L18:L24">SUM(B18:K18)</f>
        <v>3575438.3000000003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51001</v>
      </c>
      <c r="C19" s="33">
        <f t="shared" si="5"/>
        <v>127641.98</v>
      </c>
      <c r="D19" s="33">
        <f t="shared" si="5"/>
        <v>464982.31</v>
      </c>
      <c r="E19" s="33">
        <f t="shared" si="5"/>
        <v>267426.33</v>
      </c>
      <c r="F19" s="33">
        <f t="shared" si="5"/>
        <v>221420.18</v>
      </c>
      <c r="G19" s="33">
        <f t="shared" si="5"/>
        <v>202557.87</v>
      </c>
      <c r="H19" s="33">
        <f t="shared" si="5"/>
        <v>112504.19</v>
      </c>
      <c r="I19" s="33">
        <f t="shared" si="5"/>
        <v>89110.25</v>
      </c>
      <c r="J19" s="33">
        <f t="shared" si="5"/>
        <v>149824.81</v>
      </c>
      <c r="K19" s="33">
        <f t="shared" si="5"/>
        <v>193433.94</v>
      </c>
      <c r="L19" s="33">
        <f t="shared" si="4"/>
        <v>1879902.8599999999</v>
      </c>
      <c r="M19"/>
    </row>
    <row r="20" spans="1:13" ht="17.25" customHeight="1">
      <c r="A20" s="27" t="s">
        <v>26</v>
      </c>
      <c r="B20" s="33">
        <v>1540.07</v>
      </c>
      <c r="C20" s="33">
        <v>4452.34</v>
      </c>
      <c r="D20" s="33">
        <v>18075.73</v>
      </c>
      <c r="E20" s="33">
        <v>15901.21</v>
      </c>
      <c r="F20" s="33">
        <v>23165.16</v>
      </c>
      <c r="G20" s="33">
        <v>17124.64</v>
      </c>
      <c r="H20" s="33">
        <v>7108.26</v>
      </c>
      <c r="I20" s="33">
        <v>4240.32</v>
      </c>
      <c r="J20" s="33">
        <v>11491.28</v>
      </c>
      <c r="K20" s="33">
        <v>13331.55</v>
      </c>
      <c r="L20" s="33">
        <f t="shared" si="4"/>
        <v>116430.55999999998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-15166.1</v>
      </c>
      <c r="H24" s="33">
        <v>-8947.15</v>
      </c>
      <c r="I24" s="33">
        <v>-10716.12</v>
      </c>
      <c r="J24" s="33">
        <v>-10837.6</v>
      </c>
      <c r="K24" s="33">
        <v>-19284.12</v>
      </c>
      <c r="L24" s="33">
        <f t="shared" si="4"/>
        <v>-178609.95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-13926</v>
      </c>
      <c r="C27" s="33">
        <f t="shared" si="6"/>
        <v>-19558</v>
      </c>
      <c r="D27" s="33">
        <f t="shared" si="6"/>
        <v>-51559.2</v>
      </c>
      <c r="E27" s="33">
        <f t="shared" si="6"/>
        <v>-43978</v>
      </c>
      <c r="F27" s="33">
        <f t="shared" si="6"/>
        <v>-43084.8</v>
      </c>
      <c r="G27" s="33">
        <f t="shared" si="6"/>
        <v>-24160.4</v>
      </c>
      <c r="H27" s="33">
        <f t="shared" si="6"/>
        <v>-9803.2</v>
      </c>
      <c r="I27" s="33">
        <f t="shared" si="6"/>
        <v>-27054.71</v>
      </c>
      <c r="J27" s="33">
        <f t="shared" si="6"/>
        <v>-11158.4</v>
      </c>
      <c r="K27" s="33">
        <f t="shared" si="6"/>
        <v>-29972.8</v>
      </c>
      <c r="L27" s="33">
        <f aca="true" t="shared" si="7" ref="L27:L33">SUM(B27:K27)</f>
        <v>-274255.51</v>
      </c>
      <c r="M27"/>
    </row>
    <row r="28" spans="1:13" ht="18.75" customHeight="1">
      <c r="A28" s="27" t="s">
        <v>30</v>
      </c>
      <c r="B28" s="33">
        <f>B29+B30+B31+B32</f>
        <v>-13926</v>
      </c>
      <c r="C28" s="33">
        <f aca="true" t="shared" si="8" ref="C28:K28">C29+C30+C31+C32</f>
        <v>-19558</v>
      </c>
      <c r="D28" s="33">
        <f t="shared" si="8"/>
        <v>-51559.2</v>
      </c>
      <c r="E28" s="33">
        <f t="shared" si="8"/>
        <v>-43978</v>
      </c>
      <c r="F28" s="33">
        <f t="shared" si="8"/>
        <v>-43084.8</v>
      </c>
      <c r="G28" s="33">
        <f t="shared" si="8"/>
        <v>-24160.4</v>
      </c>
      <c r="H28" s="33">
        <f t="shared" si="8"/>
        <v>-9803.2</v>
      </c>
      <c r="I28" s="33">
        <f t="shared" si="8"/>
        <v>-27054.71</v>
      </c>
      <c r="J28" s="33">
        <f t="shared" si="8"/>
        <v>-11158.4</v>
      </c>
      <c r="K28" s="33">
        <f t="shared" si="8"/>
        <v>-29972.8</v>
      </c>
      <c r="L28" s="33">
        <f t="shared" si="7"/>
        <v>-274255.51</v>
      </c>
      <c r="M28"/>
    </row>
    <row r="29" spans="1:13" s="36" customFormat="1" ht="18.75" customHeight="1">
      <c r="A29" s="34" t="s">
        <v>58</v>
      </c>
      <c r="B29" s="33">
        <f>-ROUND((B9)*$E$3,2)</f>
        <v>-13926</v>
      </c>
      <c r="C29" s="33">
        <f aca="true" t="shared" si="9" ref="C29:K29">-ROUND((C9)*$E$3,2)</f>
        <v>-19558</v>
      </c>
      <c r="D29" s="33">
        <f t="shared" si="9"/>
        <v>-51559.2</v>
      </c>
      <c r="E29" s="33">
        <f t="shared" si="9"/>
        <v>-43978</v>
      </c>
      <c r="F29" s="33">
        <f t="shared" si="9"/>
        <v>-43084.8</v>
      </c>
      <c r="G29" s="33">
        <f t="shared" si="9"/>
        <v>-24160.4</v>
      </c>
      <c r="H29" s="33">
        <f t="shared" si="9"/>
        <v>-9803.2</v>
      </c>
      <c r="I29" s="33">
        <f t="shared" si="9"/>
        <v>-14357.2</v>
      </c>
      <c r="J29" s="33">
        <f t="shared" si="9"/>
        <v>-11158.4</v>
      </c>
      <c r="K29" s="33">
        <f t="shared" si="9"/>
        <v>-29972.8</v>
      </c>
      <c r="L29" s="33">
        <f t="shared" si="7"/>
        <v>-261558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-12697.51</v>
      </c>
      <c r="J32" s="17">
        <v>0</v>
      </c>
      <c r="K32" s="17">
        <v>0</v>
      </c>
      <c r="L32" s="33">
        <f t="shared" si="7"/>
        <v>-12697.51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301435.95999999996</v>
      </c>
      <c r="C48" s="41">
        <f aca="true" t="shared" si="12" ref="C48:K48">IF(C17+C27+C40+C49&lt;0,0,C17+C27+C49)</f>
        <v>305175.27</v>
      </c>
      <c r="D48" s="41">
        <f t="shared" si="12"/>
        <v>1043458.5999999999</v>
      </c>
      <c r="E48" s="41">
        <f t="shared" si="12"/>
        <v>831412.09</v>
      </c>
      <c r="F48" s="41">
        <f t="shared" si="12"/>
        <v>753036.0199999999</v>
      </c>
      <c r="G48" s="41">
        <f t="shared" si="12"/>
        <v>483432.03</v>
      </c>
      <c r="H48" s="41">
        <f t="shared" si="12"/>
        <v>252757.34999999998</v>
      </c>
      <c r="I48" s="41">
        <f t="shared" si="12"/>
        <v>299154.64</v>
      </c>
      <c r="J48" s="41">
        <f t="shared" si="12"/>
        <v>327582.91000000003</v>
      </c>
      <c r="K48" s="41">
        <f t="shared" si="12"/>
        <v>528080.6900000001</v>
      </c>
      <c r="L48" s="42">
        <f>SUM(B48:K48)</f>
        <v>5125525.5600000005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301435.96</v>
      </c>
      <c r="C54" s="41">
        <f aca="true" t="shared" si="14" ref="C54:J54">SUM(C55:C66)</f>
        <v>305175.26</v>
      </c>
      <c r="D54" s="41">
        <f t="shared" si="14"/>
        <v>1043458.59</v>
      </c>
      <c r="E54" s="41">
        <f t="shared" si="14"/>
        <v>831412.09</v>
      </c>
      <c r="F54" s="41">
        <f t="shared" si="14"/>
        <v>753036.02</v>
      </c>
      <c r="G54" s="41">
        <f t="shared" si="14"/>
        <v>483432.02</v>
      </c>
      <c r="H54" s="41">
        <f t="shared" si="14"/>
        <v>252757.36</v>
      </c>
      <c r="I54" s="41">
        <f>SUM(I55:I69)</f>
        <v>299154.64</v>
      </c>
      <c r="J54" s="41">
        <f t="shared" si="14"/>
        <v>327582.91000000003</v>
      </c>
      <c r="K54" s="41">
        <f>SUM(K55:K68)</f>
        <v>528080.7</v>
      </c>
      <c r="L54" s="46">
        <f>SUM(B54:K54)</f>
        <v>5125525.55</v>
      </c>
      <c r="M54" s="40"/>
    </row>
    <row r="55" spans="1:13" ht="18.75" customHeight="1">
      <c r="A55" s="47" t="s">
        <v>51</v>
      </c>
      <c r="B55" s="48">
        <v>301435.96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301435.96</v>
      </c>
      <c r="M55" s="40"/>
    </row>
    <row r="56" spans="1:12" ht="18.75" customHeight="1">
      <c r="A56" s="47" t="s">
        <v>61</v>
      </c>
      <c r="B56" s="17">
        <v>0</v>
      </c>
      <c r="C56" s="48">
        <v>266295.93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266295.93</v>
      </c>
    </row>
    <row r="57" spans="1:12" ht="18.75" customHeight="1">
      <c r="A57" s="47" t="s">
        <v>62</v>
      </c>
      <c r="B57" s="17">
        <v>0</v>
      </c>
      <c r="C57" s="48">
        <v>38879.33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38879.33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1043458.59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1043458.59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831412.09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831412.09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753036.02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753036.02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483432.02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483432.02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252757.36</v>
      </c>
      <c r="I62" s="17">
        <v>0</v>
      </c>
      <c r="J62" s="17">
        <v>0</v>
      </c>
      <c r="K62" s="17">
        <v>0</v>
      </c>
      <c r="L62" s="46">
        <f t="shared" si="15"/>
        <v>252757.36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327582.91000000003</v>
      </c>
      <c r="K64" s="17">
        <v>0</v>
      </c>
      <c r="L64" s="46">
        <f t="shared" si="15"/>
        <v>327582.91000000003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49">
        <v>291870.2</v>
      </c>
      <c r="L65" s="46">
        <f t="shared" si="15"/>
        <v>291870.2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236210.5</v>
      </c>
      <c r="L66" s="46">
        <f t="shared" si="15"/>
        <v>236210.5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299154.64</v>
      </c>
      <c r="J69" s="53">
        <v>0</v>
      </c>
      <c r="K69" s="53">
        <v>0</v>
      </c>
      <c r="L69" s="51">
        <f>SUM(B69:K69)</f>
        <v>299154.64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2020-08-04T19:40:14Z</dcterms:modified>
  <cp:category/>
  <cp:version/>
  <cp:contentType/>
  <cp:contentStatus/>
</cp:coreProperties>
</file>