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<sst xmlns="http://schemas.openxmlformats.org/spreadsheetml/2006/main" count="79" uniqueCount="78">
  <si>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</si>
  <si>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</si>
  <si>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</si>
  <si>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</si>
  <si>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</si>
  <si>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</si>
  <si>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</si>
  <si>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</si>
  <si>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</si>
  <si>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</si>
  <si>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</si>
  <si>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</si>
  <si>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</si>
  <si>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</si>
  <si>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</si>
  <si>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</si>
  <si>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</si>
  <si>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</si>
  <si>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</si>
  <si>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</si>
  <si>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</si>
  <si>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</si>
  <si>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</si>
  <si>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</si>
  <si>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</si>
  <si>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</si>
  <si>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</si>
  <si>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</si>
  <si>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</si>
  <si>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</si>
  <si>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</si>
  <si>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</si>
  <si>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</si>
  <si>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</si>
  <si>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</si>
  <si>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</si>
  <si>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</si>
  <si>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</si>
  <si>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</si>
  <si>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</si>
  <si>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</si>
  <si>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</si>
  <si>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</si>
  <si>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</si>
  <si>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</si>
  <si>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</si>
  <si>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</si>
  <si>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</si>
  <si>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</si>
  <si>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</si>
  <si>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</si>
  <si>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</si>
  <si>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</si>
  <si>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</si>
  <si>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</si>
  <si>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</si>
  <si>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</si>
  <si>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</si>
  <si>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</si>
  <si>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</si>
  <si>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</si>
  <si>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</si>
  <si>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</si>
  <si>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</si>
  <si>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</si>
  <si>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</si>
  <si>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</si>
  <si>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</si>
  <si>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</si>
  <si>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</si>
  <si>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</si>
  <si>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</si>
  <si>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</si>
  <si>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</si>
  <si>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</si>
  <si>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</si>
  <si>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28/07/20 - VENCIMENTO 04/08/20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</si>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</sst>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48836</v>
      </c>
      <c r="C7" s="10">
        <f>C8+C11</f>
        <v>65989</v>
      </c>
      <c r="D7" s="10">
        <f aca="true" t="shared" si="0" ref="D7:K7">D8+D11</f>
        <v>176174</v>
      </c>
      <c r="E7" s="10">
        <f t="shared" si="0"/>
        <v>169236</v>
      </c>
      <c r="F7" s="10">
        <f t="shared" si="0"/>
        <v>175876</v>
      </c>
      <c r="G7" s="10">
        <f t="shared" si="0"/>
        <v>84355</v>
      </c>
      <c r="H7" s="10">
        <f t="shared" si="0"/>
        <v>40876</v>
      </c>
      <c r="I7" s="10">
        <f t="shared" si="0"/>
        <v>73198</v>
      </c>
      <c r="J7" s="10">
        <f t="shared" si="0"/>
        <v>54462</v>
      </c>
      <c r="K7" s="10">
        <f t="shared" si="0"/>
        <v>127016</v>
      </c>
      <c r="L7" s="10">
        <f>SUM(B7:K7)</f>
        <v>1016018</v>
      </c>
      <c r="M7" s="11"/>
    </row>
    <row r="8" spans="1:13" ht="17.25" customHeight="1">
      <c r="A8" s="12" t="s">
        <v>18</v>
      </c>
      <c r="B8" s="13">
        <f>B9+B10</f>
        <v>3353</v>
      </c>
      <c r="C8" s="13">
        <f aca="true" t="shared" si="1" ref="C8:K8">C9+C10</f>
        <v>4514</v>
      </c>
      <c r="D8" s="13">
        <f t="shared" si="1"/>
        <v>11827</v>
      </c>
      <c r="E8" s="13">
        <f t="shared" si="1"/>
        <v>10507</v>
      </c>
      <c r="F8" s="13">
        <f t="shared" si="1"/>
        <v>10231</v>
      </c>
      <c r="G8" s="13">
        <f t="shared" si="1"/>
        <v>5634</v>
      </c>
      <c r="H8" s="13">
        <f t="shared" si="1"/>
        <v>2717</v>
      </c>
      <c r="I8" s="13">
        <f t="shared" si="1"/>
        <v>3268</v>
      </c>
      <c r="J8" s="13">
        <f t="shared" si="1"/>
        <v>2919</v>
      </c>
      <c r="K8" s="13">
        <f t="shared" si="1"/>
        <v>7187</v>
      </c>
      <c r="L8" s="13">
        <f>SUM(B8:K8)</f>
        <v>62157</v>
      </c>
      <c r="M8"/>
    </row>
    <row r="9" spans="1:13" ht="17.25" customHeight="1">
      <c r="A9" s="14" t="s">
        <v>19</v>
      </c>
      <c r="B9" s="15">
        <v>3353</v>
      </c>
      <c r="C9" s="15">
        <v>4514</v>
      </c>
      <c r="D9" s="15">
        <v>11827</v>
      </c>
      <c r="E9" s="15">
        <v>10507</v>
      </c>
      <c r="F9" s="15">
        <v>10231</v>
      </c>
      <c r="G9" s="15">
        <v>5634</v>
      </c>
      <c r="H9" s="15">
        <v>2717</v>
      </c>
      <c r="I9" s="15">
        <v>3268</v>
      </c>
      <c r="J9" s="15">
        <v>2919</v>
      </c>
      <c r="K9" s="15">
        <v>7187</v>
      </c>
      <c r="L9" s="13">
        <f>SUM(B9:K9)</f>
        <v>62157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45483</v>
      </c>
      <c r="C11" s="15">
        <v>61475</v>
      </c>
      <c r="D11" s="15">
        <v>164347</v>
      </c>
      <c r="E11" s="15">
        <v>158729</v>
      </c>
      <c r="F11" s="15">
        <v>165645</v>
      </c>
      <c r="G11" s="15">
        <v>78721</v>
      </c>
      <c r="H11" s="15">
        <v>38159</v>
      </c>
      <c r="I11" s="15">
        <v>69930</v>
      </c>
      <c r="J11" s="15">
        <v>51543</v>
      </c>
      <c r="K11" s="15">
        <v>119829</v>
      </c>
      <c r="L11" s="13">
        <f>SUM(B11:K11)</f>
        <v>953861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1.157484784927421</v>
      </c>
      <c r="C15" s="22">
        <v>1.627895639784882</v>
      </c>
      <c r="D15" s="22">
        <v>1.721735541213787</v>
      </c>
      <c r="E15" s="22">
        <v>1.418596270134755</v>
      </c>
      <c r="F15" s="22">
        <v>1.389634599535389</v>
      </c>
      <c r="G15" s="22">
        <v>1.67599669580696</v>
      </c>
      <c r="H15" s="22">
        <v>1.697804155088529</v>
      </c>
      <c r="I15" s="22">
        <v>1.383733178026079</v>
      </c>
      <c r="J15" s="22">
        <v>1.786362752960983</v>
      </c>
      <c r="K15" s="22">
        <v>1.533671992315087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319656.93999999994</v>
      </c>
      <c r="C17" s="25">
        <f aca="true" t="shared" si="2" ref="C17:K17">C18+C19+C20+C21+C22+C23+C24</f>
        <v>327254.81</v>
      </c>
      <c r="D17" s="25">
        <f t="shared" si="2"/>
        <v>1099948.91</v>
      </c>
      <c r="E17" s="25">
        <f t="shared" si="2"/>
        <v>884272.5199999999</v>
      </c>
      <c r="F17" s="25">
        <f t="shared" si="2"/>
        <v>805791.29</v>
      </c>
      <c r="G17" s="25">
        <f t="shared" si="2"/>
        <v>522922.89</v>
      </c>
      <c r="H17" s="25">
        <f t="shared" si="2"/>
        <v>277175.82999999996</v>
      </c>
      <c r="I17" s="25">
        <f t="shared" si="2"/>
        <v>329991.44999999995</v>
      </c>
      <c r="J17" s="25">
        <f t="shared" si="2"/>
        <v>349683.98</v>
      </c>
      <c r="K17" s="25">
        <f t="shared" si="2"/>
        <v>563403.6900000001</v>
      </c>
      <c r="L17" s="25">
        <f>L18+L19+L20+L21+L22+L23+L24</f>
        <v>5480102.31</v>
      </c>
      <c r="M17"/>
    </row>
    <row r="18" spans="1:13" ht="17.25" customHeight="1">
      <c r="A18" s="26" t="s">
        <v>24</v>
      </c>
      <c r="B18" s="33">
        <f aca="true" t="shared" si="3" ref="B18:K18">ROUND(B13*B7,2)</f>
        <v>281114.67</v>
      </c>
      <c r="C18" s="33">
        <f t="shared" si="3"/>
        <v>204671.48</v>
      </c>
      <c r="D18" s="33">
        <f t="shared" si="3"/>
        <v>650751.52</v>
      </c>
      <c r="E18" s="33">
        <f t="shared" si="3"/>
        <v>632198</v>
      </c>
      <c r="F18" s="33">
        <f t="shared" si="3"/>
        <v>581586.76</v>
      </c>
      <c r="G18" s="33">
        <f t="shared" si="3"/>
        <v>306520.76</v>
      </c>
      <c r="H18" s="33">
        <f t="shared" si="3"/>
        <v>163651.15</v>
      </c>
      <c r="I18" s="33">
        <f t="shared" si="3"/>
        <v>243405.31</v>
      </c>
      <c r="J18" s="33">
        <f t="shared" si="3"/>
        <v>194995.74</v>
      </c>
      <c r="K18" s="33">
        <f t="shared" si="3"/>
        <v>371305.87</v>
      </c>
      <c r="L18" s="33">
        <f aca="true" t="shared" si="4" ref="L18:L24">SUM(B18:K18)</f>
        <v>3630201.26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44271.28</v>
      </c>
      <c r="C19" s="33">
        <f t="shared" si="5"/>
        <v>128512.33</v>
      </c>
      <c r="D19" s="33">
        <f t="shared" si="5"/>
        <v>469670.5</v>
      </c>
      <c r="E19" s="33">
        <f t="shared" si="5"/>
        <v>264635.72</v>
      </c>
      <c r="F19" s="33">
        <f t="shared" si="5"/>
        <v>226606.32</v>
      </c>
      <c r="G19" s="33">
        <f t="shared" si="5"/>
        <v>207207.02</v>
      </c>
      <c r="H19" s="33">
        <f t="shared" si="5"/>
        <v>114196.45</v>
      </c>
      <c r="I19" s="33">
        <f t="shared" si="5"/>
        <v>93402.69</v>
      </c>
      <c r="J19" s="33">
        <f t="shared" si="5"/>
        <v>153337.39</v>
      </c>
      <c r="K19" s="33">
        <f t="shared" si="5"/>
        <v>198155.54</v>
      </c>
      <c r="L19" s="33">
        <f t="shared" si="4"/>
        <v>1899995.2399999998</v>
      </c>
      <c r="M19"/>
    </row>
    <row r="20" spans="1:13" ht="17.25" customHeight="1">
      <c r="A20" s="27" t="s">
        <v>26</v>
      </c>
      <c r="B20" s="33">
        <v>1368.76</v>
      </c>
      <c r="C20" s="33">
        <v>4791.56</v>
      </c>
      <c r="D20" s="33">
        <v>17868.01</v>
      </c>
      <c r="E20" s="33">
        <v>16240.44</v>
      </c>
      <c r="F20" s="33">
        <v>23648.26</v>
      </c>
      <c r="G20" s="33">
        <v>24363.36</v>
      </c>
      <c r="H20" s="33">
        <v>6951.52</v>
      </c>
      <c r="I20" s="33">
        <v>3901.1</v>
      </c>
      <c r="J20" s="33">
        <v>9540.73</v>
      </c>
      <c r="K20" s="33">
        <v>13226.4</v>
      </c>
      <c r="L20" s="33">
        <f t="shared" si="4"/>
        <v>121900.14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-178613.63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-14753.2</v>
      </c>
      <c r="C27" s="33">
        <f t="shared" si="6"/>
        <v>-19861.6</v>
      </c>
      <c r="D27" s="33">
        <f t="shared" si="6"/>
        <v>-52038.8</v>
      </c>
      <c r="E27" s="33">
        <f t="shared" si="6"/>
        <v>-46230.8</v>
      </c>
      <c r="F27" s="33">
        <f t="shared" si="6"/>
        <v>-45016.4</v>
      </c>
      <c r="G27" s="33">
        <f t="shared" si="6"/>
        <v>-24789.6</v>
      </c>
      <c r="H27" s="33">
        <f t="shared" si="6"/>
        <v>-11954.8</v>
      </c>
      <c r="I27" s="33">
        <f t="shared" si="6"/>
        <v>-38939.56</v>
      </c>
      <c r="J27" s="33">
        <f t="shared" si="6"/>
        <v>-12843.6</v>
      </c>
      <c r="K27" s="33">
        <f t="shared" si="6"/>
        <v>-31622.8</v>
      </c>
      <c r="L27" s="33">
        <f aca="true" t="shared" si="7" ref="L27:L33">SUM(B27:K27)</f>
        <v>-298051.16</v>
      </c>
      <c r="M27"/>
    </row>
    <row r="28" spans="1:13" ht="18.75" customHeight="1">
      <c r="A28" s="27" t="s">
        <v>30</v>
      </c>
      <c r="B28" s="33">
        <f>B29+B30+B31+B32</f>
        <v>-14753.2</v>
      </c>
      <c r="C28" s="33">
        <f aca="true" t="shared" si="8" ref="C28:K28">C29+C30+C31+C32</f>
        <v>-19861.6</v>
      </c>
      <c r="D28" s="33">
        <f t="shared" si="8"/>
        <v>-52038.8</v>
      </c>
      <c r="E28" s="33">
        <f t="shared" si="8"/>
        <v>-46230.8</v>
      </c>
      <c r="F28" s="33">
        <f t="shared" si="8"/>
        <v>-45016.4</v>
      </c>
      <c r="G28" s="33">
        <f t="shared" si="8"/>
        <v>-24789.6</v>
      </c>
      <c r="H28" s="33">
        <f t="shared" si="8"/>
        <v>-11954.8</v>
      </c>
      <c r="I28" s="33">
        <f t="shared" si="8"/>
        <v>-38939.56</v>
      </c>
      <c r="J28" s="33">
        <f t="shared" si="8"/>
        <v>-12843.6</v>
      </c>
      <c r="K28" s="33">
        <f t="shared" si="8"/>
        <v>-31622.8</v>
      </c>
      <c r="L28" s="33">
        <f t="shared" si="7"/>
        <v>-298051.16</v>
      </c>
      <c r="M28"/>
    </row>
    <row r="29" spans="1:13" s="36" customFormat="1" ht="18.75" customHeight="1">
      <c r="A29" s="34" t="s">
        <v>58</v>
      </c>
      <c r="B29" s="33">
        <f>-ROUND((B9)*$E$3,2)</f>
        <v>-14753.2</v>
      </c>
      <c r="C29" s="33">
        <f aca="true" t="shared" si="9" ref="C29:K29">-ROUND((C9)*$E$3,2)</f>
        <v>-19861.6</v>
      </c>
      <c r="D29" s="33">
        <f t="shared" si="9"/>
        <v>-52038.8</v>
      </c>
      <c r="E29" s="33">
        <f t="shared" si="9"/>
        <v>-46230.8</v>
      </c>
      <c r="F29" s="33">
        <f t="shared" si="9"/>
        <v>-45016.4</v>
      </c>
      <c r="G29" s="33">
        <f t="shared" si="9"/>
        <v>-24789.6</v>
      </c>
      <c r="H29" s="33">
        <f t="shared" si="9"/>
        <v>-11954.8</v>
      </c>
      <c r="I29" s="33">
        <f t="shared" si="9"/>
        <v>-14379.2</v>
      </c>
      <c r="J29" s="33">
        <f t="shared" si="9"/>
        <v>-12843.6</v>
      </c>
      <c r="K29" s="33">
        <f t="shared" si="9"/>
        <v>-31622.8</v>
      </c>
      <c r="L29" s="33">
        <f t="shared" si="7"/>
        <v>-273490.80000000005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-24560.36</v>
      </c>
      <c r="J32" s="17">
        <v>0</v>
      </c>
      <c r="K32" s="17">
        <v>0</v>
      </c>
      <c r="L32" s="33">
        <f t="shared" si="7"/>
        <v>-24560.36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304903.73999999993</v>
      </c>
      <c r="C48" s="41">
        <f aca="true" t="shared" si="12" ref="C48:K48">IF(C17+C27+C40+C49&lt;0,0,C17+C27+C49)</f>
        <v>307393.21</v>
      </c>
      <c r="D48" s="41">
        <f t="shared" si="12"/>
        <v>1047910.1099999999</v>
      </c>
      <c r="E48" s="41">
        <f t="shared" si="12"/>
        <v>838041.7199999999</v>
      </c>
      <c r="F48" s="41">
        <f t="shared" si="12"/>
        <v>760774.89</v>
      </c>
      <c r="G48" s="41">
        <f t="shared" si="12"/>
        <v>498133.29000000004</v>
      </c>
      <c r="H48" s="41">
        <f t="shared" si="12"/>
        <v>265221.02999999997</v>
      </c>
      <c r="I48" s="41">
        <f t="shared" si="12"/>
        <v>291051.88999999996</v>
      </c>
      <c r="J48" s="41">
        <f t="shared" si="12"/>
        <v>336840.38</v>
      </c>
      <c r="K48" s="41">
        <f t="shared" si="12"/>
        <v>531780.89</v>
      </c>
      <c r="L48" s="42">
        <f>SUM(B48:K48)</f>
        <v>5182051.149999999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304903.74</v>
      </c>
      <c r="C54" s="41">
        <f aca="true" t="shared" si="14" ref="C54:J54">SUM(C55:C66)</f>
        <v>307393.21</v>
      </c>
      <c r="D54" s="41">
        <f t="shared" si="14"/>
        <v>1047910.11</v>
      </c>
      <c r="E54" s="41">
        <f t="shared" si="14"/>
        <v>838041.73</v>
      </c>
      <c r="F54" s="41">
        <f t="shared" si="14"/>
        <v>760774.89</v>
      </c>
      <c r="G54" s="41">
        <f t="shared" si="14"/>
        <v>498133.3</v>
      </c>
      <c r="H54" s="41">
        <f t="shared" si="14"/>
        <v>265221.04</v>
      </c>
      <c r="I54" s="41">
        <f>SUM(I55:I69)</f>
        <v>291051.88999999996</v>
      </c>
      <c r="J54" s="41">
        <f t="shared" si="14"/>
        <v>336840.38</v>
      </c>
      <c r="K54" s="41">
        <f>SUM(K55:K68)</f>
        <v>531780.8999999999</v>
      </c>
      <c r="L54" s="46">
        <f>SUM(B54:K54)</f>
        <v>5182051.1899999995</v>
      </c>
      <c r="M54" s="40"/>
    </row>
    <row r="55" spans="1:13" ht="18.75" customHeight="1">
      <c r="A55" s="47" t="s">
        <v>51</v>
      </c>
      <c r="B55" s="48">
        <v>304903.74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304903.74</v>
      </c>
      <c r="M55" s="40"/>
    </row>
    <row r="56" spans="1:12" ht="18.75" customHeight="1">
      <c r="A56" s="47" t="s">
        <v>61</v>
      </c>
      <c r="B56" s="17">
        <v>0</v>
      </c>
      <c r="C56" s="48">
        <v>268753.88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268753.88</v>
      </c>
    </row>
    <row r="57" spans="1:12" ht="18.75" customHeight="1">
      <c r="A57" s="47" t="s">
        <v>62</v>
      </c>
      <c r="B57" s="17">
        <v>0</v>
      </c>
      <c r="C57" s="48">
        <v>38639.33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38639.33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1047910.11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1047910.11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838041.73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838041.73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760774.89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760774.89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498133.3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498133.3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265221.04</v>
      </c>
      <c r="I62" s="17">
        <v>0</v>
      </c>
      <c r="J62" s="17">
        <v>0</v>
      </c>
      <c r="K62" s="17">
        <v>0</v>
      </c>
      <c r="L62" s="46">
        <f t="shared" si="15"/>
        <v>265221.04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336840.38</v>
      </c>
      <c r="K64" s="17">
        <v>0</v>
      </c>
      <c r="L64" s="46">
        <f t="shared" si="15"/>
        <v>336840.38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275622.04</v>
      </c>
      <c r="L65" s="46">
        <f t="shared" si="15"/>
        <v>275622.04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256158.86</v>
      </c>
      <c r="L66" s="46">
        <f t="shared" si="15"/>
        <v>256158.86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291051.88999999996</v>
      </c>
      <c r="J69" s="53">
        <v>0</v>
      </c>
      <c r="K69" s="53">
        <v>0</v>
      </c>
      <c r="L69" s="51">
        <f>SUM(B69:K69)</f>
        <v>291051.88999999996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2020-08-03T20:32:16Z</dcterms:modified>
  <cp:category/>
  <cp:version/>
  <cp:contentType/>
  <cp:contentStatus/>
</cp:coreProperties>
</file>