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<sst xmlns="http://schemas.openxmlformats.org/spreadsheetml/2006/main" count="79" uniqueCount="78">
  <si>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</si>
  <si>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</si>
  <si>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</si>
  <si>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</si>
  <si>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</si>
  <si>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</si>
  <si>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</si>
  <si>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</si>
  <si>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</si>
  <si>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</si>
  <si>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</si>
  <si>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</si>
  <si>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</si>
  <si>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</si>
  <si>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</si>
  <si>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</si>
  <si>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</si>
  <si>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</si>
  <si>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</si>
  <si>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</si>
  <si>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</si>
  <si>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</si>
  <si>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</si>
  <si>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</si>
  <si>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</si>
  <si>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</si>
  <si>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</si>
  <si>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</si>
  <si>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</si>
  <si>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</si>
  <si>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</si>
  <si>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</si>
  <si>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</si>
  <si>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</si>
  <si>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</si>
  <si>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</si>
  <si>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</si>
  <si>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</si>
  <si>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</si>
  <si>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</si>
  <si>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</si>
  <si>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</si>
  <si>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</si>
  <si>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</si>
  <si>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</si>
  <si>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</si>
  <si>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</si>
  <si>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</si>
  <si>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</si>
  <si>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</si>
  <si>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</si>
  <si>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</si>
  <si>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</si>
  <si>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</si>
  <si>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</si>
  <si>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</si>
  <si>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</si>
  <si>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</si>
  <si>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</si>
  <si>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</si>
  <si>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</si>
  <si>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</si>
  <si>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</si>
  <si>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</si>
  <si>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</si>
  <si>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</si>
  <si>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</si>
  <si>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</si>
  <si>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</si>
  <si>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</si>
  <si>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</si>
  <si>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</si>
  <si>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</si>
  <si>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</si>
  <si>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</si>
  <si>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</si>
  <si>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27/07/20 - VENCIMENTO 03/08/20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</si>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</sst>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47277</v>
      </c>
      <c r="C7" s="10">
        <f>C8+C11</f>
        <v>65109</v>
      </c>
      <c r="D7" s="10">
        <f aca="true" t="shared" si="0" ref="D7:K7">D8+D11</f>
        <v>173559</v>
      </c>
      <c r="E7" s="10">
        <f t="shared" si="0"/>
        <v>166513</v>
      </c>
      <c r="F7" s="10">
        <f t="shared" si="0"/>
        <v>171367</v>
      </c>
      <c r="G7" s="10">
        <f t="shared" si="0"/>
        <v>83182</v>
      </c>
      <c r="H7" s="10">
        <f t="shared" si="0"/>
        <v>36885</v>
      </c>
      <c r="I7" s="10">
        <f t="shared" si="0"/>
        <v>72044</v>
      </c>
      <c r="J7" s="10">
        <f t="shared" si="0"/>
        <v>51300</v>
      </c>
      <c r="K7" s="10">
        <f t="shared" si="0"/>
        <v>125041</v>
      </c>
      <c r="L7" s="10">
        <f>SUM(B7:K7)</f>
        <v>992277</v>
      </c>
      <c r="M7" s="11"/>
    </row>
    <row r="8" spans="1:13" ht="17.25" customHeight="1">
      <c r="A8" s="12" t="s">
        <v>18</v>
      </c>
      <c r="B8" s="13">
        <f>B9+B10</f>
        <v>3628</v>
      </c>
      <c r="C8" s="13">
        <f aca="true" t="shared" si="1" ref="C8:K8">C9+C10</f>
        <v>4699</v>
      </c>
      <c r="D8" s="13">
        <f t="shared" si="1"/>
        <v>12404</v>
      </c>
      <c r="E8" s="13">
        <f t="shared" si="1"/>
        <v>11299</v>
      </c>
      <c r="F8" s="13">
        <f t="shared" si="1"/>
        <v>10799</v>
      </c>
      <c r="G8" s="13">
        <f t="shared" si="1"/>
        <v>5877</v>
      </c>
      <c r="H8" s="13">
        <f t="shared" si="1"/>
        <v>2265</v>
      </c>
      <c r="I8" s="13">
        <f t="shared" si="1"/>
        <v>3573</v>
      </c>
      <c r="J8" s="13">
        <f t="shared" si="1"/>
        <v>2857</v>
      </c>
      <c r="K8" s="13">
        <f t="shared" si="1"/>
        <v>7574</v>
      </c>
      <c r="L8" s="13">
        <f>SUM(B8:K8)</f>
        <v>64975</v>
      </c>
      <c r="M8"/>
    </row>
    <row r="9" spans="1:13" ht="17.25" customHeight="1">
      <c r="A9" s="14" t="s">
        <v>19</v>
      </c>
      <c r="B9" s="15">
        <v>3624</v>
      </c>
      <c r="C9" s="15">
        <v>4699</v>
      </c>
      <c r="D9" s="15">
        <v>12404</v>
      </c>
      <c r="E9" s="15">
        <v>11299</v>
      </c>
      <c r="F9" s="15">
        <v>10799</v>
      </c>
      <c r="G9" s="15">
        <v>5877</v>
      </c>
      <c r="H9" s="15">
        <v>2265</v>
      </c>
      <c r="I9" s="15">
        <v>3573</v>
      </c>
      <c r="J9" s="15">
        <v>2857</v>
      </c>
      <c r="K9" s="15">
        <v>7574</v>
      </c>
      <c r="L9" s="13">
        <f>SUM(B9:K9)</f>
        <v>64971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43649</v>
      </c>
      <c r="C11" s="15">
        <v>60410</v>
      </c>
      <c r="D11" s="15">
        <v>161155</v>
      </c>
      <c r="E11" s="15">
        <v>155214</v>
      </c>
      <c r="F11" s="15">
        <v>160568</v>
      </c>
      <c r="G11" s="15">
        <v>77305</v>
      </c>
      <c r="H11" s="15">
        <v>34620</v>
      </c>
      <c r="I11" s="15">
        <v>68471</v>
      </c>
      <c r="J11" s="15">
        <v>48443</v>
      </c>
      <c r="K11" s="15">
        <v>117467</v>
      </c>
      <c r="L11" s="13">
        <f>SUM(B11:K11)</f>
        <v>927302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1.166650240185255</v>
      </c>
      <c r="C15" s="22">
        <v>1.647049432181643</v>
      </c>
      <c r="D15" s="22">
        <v>1.73301198720623</v>
      </c>
      <c r="E15" s="22">
        <v>1.428055475426872</v>
      </c>
      <c r="F15" s="22">
        <v>1.40792075551035</v>
      </c>
      <c r="G15" s="22">
        <v>1.679160826237647</v>
      </c>
      <c r="H15" s="22">
        <v>1.776334410951753</v>
      </c>
      <c r="I15" s="22">
        <v>1.39290374054816</v>
      </c>
      <c r="J15" s="22">
        <v>1.834220747129923</v>
      </c>
      <c r="K15" s="22">
        <v>1.543215442182988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312040.27999999997</v>
      </c>
      <c r="C17" s="25">
        <f aca="true" t="shared" si="2" ref="C17:K17">C18+C19+C20+C21+C22+C23+C24</f>
        <v>326550.83999999997</v>
      </c>
      <c r="D17" s="25">
        <f t="shared" si="2"/>
        <v>1091356.3599999999</v>
      </c>
      <c r="E17" s="25">
        <f t="shared" si="2"/>
        <v>875641.57</v>
      </c>
      <c r="F17" s="25">
        <f t="shared" si="2"/>
        <v>795154.0199999999</v>
      </c>
      <c r="G17" s="25">
        <f t="shared" si="2"/>
        <v>525389.9400000001</v>
      </c>
      <c r="H17" s="25">
        <f t="shared" si="2"/>
        <v>264407.94999999995</v>
      </c>
      <c r="I17" s="25">
        <f t="shared" si="2"/>
        <v>327132.91000000003</v>
      </c>
      <c r="J17" s="25">
        <f t="shared" si="2"/>
        <v>338208.06</v>
      </c>
      <c r="K17" s="25">
        <f t="shared" si="2"/>
        <v>558376.6799999999</v>
      </c>
      <c r="L17" s="25">
        <f>L18+L19+L20+L21+L22+L23+L24</f>
        <v>5414258.61</v>
      </c>
      <c r="M17"/>
    </row>
    <row r="18" spans="1:13" ht="17.25" customHeight="1">
      <c r="A18" s="26" t="s">
        <v>24</v>
      </c>
      <c r="B18" s="33">
        <f aca="true" t="shared" si="3" ref="B18:K18">ROUND(B13*B7,2)</f>
        <v>272140.6</v>
      </c>
      <c r="C18" s="33">
        <f t="shared" si="3"/>
        <v>201942.07</v>
      </c>
      <c r="D18" s="33">
        <f t="shared" si="3"/>
        <v>641092.23</v>
      </c>
      <c r="E18" s="33">
        <f t="shared" si="3"/>
        <v>622025.96</v>
      </c>
      <c r="F18" s="33">
        <f t="shared" si="3"/>
        <v>566676.4</v>
      </c>
      <c r="G18" s="33">
        <f t="shared" si="3"/>
        <v>302258.43</v>
      </c>
      <c r="H18" s="33">
        <f t="shared" si="3"/>
        <v>147672.79</v>
      </c>
      <c r="I18" s="33">
        <f t="shared" si="3"/>
        <v>239567.91</v>
      </c>
      <c r="J18" s="33">
        <f t="shared" si="3"/>
        <v>183674.52</v>
      </c>
      <c r="K18" s="33">
        <f t="shared" si="3"/>
        <v>365532.36</v>
      </c>
      <c r="L18" s="33">
        <f aca="true" t="shared" si="4" ref="L18:L24">SUM(B18:K18)</f>
        <v>3542583.27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45352.3</v>
      </c>
      <c r="C19" s="33">
        <f t="shared" si="5"/>
        <v>130666.5</v>
      </c>
      <c r="D19" s="33">
        <f t="shared" si="5"/>
        <v>469928.29</v>
      </c>
      <c r="E19" s="33">
        <f t="shared" si="5"/>
        <v>266261.62</v>
      </c>
      <c r="F19" s="33">
        <f t="shared" si="5"/>
        <v>231159.07</v>
      </c>
      <c r="G19" s="33">
        <f t="shared" si="5"/>
        <v>205282.09</v>
      </c>
      <c r="H19" s="33">
        <f t="shared" si="5"/>
        <v>114643.47</v>
      </c>
      <c r="I19" s="33">
        <f t="shared" si="5"/>
        <v>94127.13</v>
      </c>
      <c r="J19" s="33">
        <f t="shared" si="5"/>
        <v>153225.1</v>
      </c>
      <c r="K19" s="33">
        <f t="shared" si="5"/>
        <v>198562.82</v>
      </c>
      <c r="L19" s="33">
        <f t="shared" si="4"/>
        <v>1909208.3900000004</v>
      </c>
      <c r="M19"/>
    </row>
    <row r="20" spans="1:13" ht="17.25" customHeight="1">
      <c r="A20" s="27" t="s">
        <v>26</v>
      </c>
      <c r="B20" s="33">
        <v>1689.33</v>
      </c>
      <c r="C20" s="33">
        <v>4664.35</v>
      </c>
      <c r="D20" s="33">
        <v>18676.96</v>
      </c>
      <c r="E20" s="33">
        <v>16155.63</v>
      </c>
      <c r="F20" s="33">
        <v>23368.6</v>
      </c>
      <c r="G20" s="33">
        <v>33017.67</v>
      </c>
      <c r="H20" s="33">
        <v>9714.98</v>
      </c>
      <c r="I20" s="33">
        <v>4155.52</v>
      </c>
      <c r="J20" s="33">
        <v>9498.32</v>
      </c>
      <c r="K20" s="33">
        <v>13565.62</v>
      </c>
      <c r="L20" s="33">
        <f t="shared" si="4"/>
        <v>134506.97999999998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-116.13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-116.13</v>
      </c>
      <c r="M23"/>
    </row>
    <row r="24" spans="1:13" ht="17.25" customHeight="1">
      <c r="A24" s="27" t="s">
        <v>74</v>
      </c>
      <c r="B24" s="33">
        <v>-8349.68</v>
      </c>
      <c r="C24" s="33">
        <v>-10722.08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-178543.2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-15945.6</v>
      </c>
      <c r="C27" s="33">
        <f t="shared" si="6"/>
        <v>-20675.6</v>
      </c>
      <c r="D27" s="33">
        <f t="shared" si="6"/>
        <v>-54577.6</v>
      </c>
      <c r="E27" s="33">
        <f t="shared" si="6"/>
        <v>-49715.6</v>
      </c>
      <c r="F27" s="33">
        <f t="shared" si="6"/>
        <v>-47515.6</v>
      </c>
      <c r="G27" s="33">
        <f t="shared" si="6"/>
        <v>-25858.8</v>
      </c>
      <c r="H27" s="33">
        <f t="shared" si="6"/>
        <v>-9966</v>
      </c>
      <c r="I27" s="33">
        <f t="shared" si="6"/>
        <v>-23084.08</v>
      </c>
      <c r="J27" s="33">
        <f t="shared" si="6"/>
        <v>-12570.8</v>
      </c>
      <c r="K27" s="33">
        <f t="shared" si="6"/>
        <v>-33325.6</v>
      </c>
      <c r="L27" s="33">
        <f aca="true" t="shared" si="7" ref="L27:L33">SUM(B27:K27)</f>
        <v>-293235.27999999997</v>
      </c>
      <c r="M27"/>
    </row>
    <row r="28" spans="1:13" ht="18.75" customHeight="1">
      <c r="A28" s="27" t="s">
        <v>30</v>
      </c>
      <c r="B28" s="33">
        <f>B29+B30+B31+B32</f>
        <v>-15945.6</v>
      </c>
      <c r="C28" s="33">
        <f aca="true" t="shared" si="8" ref="C28:K28">C29+C30+C31+C32</f>
        <v>-20675.6</v>
      </c>
      <c r="D28" s="33">
        <f t="shared" si="8"/>
        <v>-54577.6</v>
      </c>
      <c r="E28" s="33">
        <f t="shared" si="8"/>
        <v>-49715.6</v>
      </c>
      <c r="F28" s="33">
        <f t="shared" si="8"/>
        <v>-47515.6</v>
      </c>
      <c r="G28" s="33">
        <f t="shared" si="8"/>
        <v>-25858.8</v>
      </c>
      <c r="H28" s="33">
        <f t="shared" si="8"/>
        <v>-9966</v>
      </c>
      <c r="I28" s="33">
        <f t="shared" si="8"/>
        <v>-23084.08</v>
      </c>
      <c r="J28" s="33">
        <f t="shared" si="8"/>
        <v>-12570.8</v>
      </c>
      <c r="K28" s="33">
        <f t="shared" si="8"/>
        <v>-33325.6</v>
      </c>
      <c r="L28" s="33">
        <f t="shared" si="7"/>
        <v>-293235.27999999997</v>
      </c>
      <c r="M28"/>
    </row>
    <row r="29" spans="1:13" s="36" customFormat="1" ht="18.75" customHeight="1">
      <c r="A29" s="34" t="s">
        <v>58</v>
      </c>
      <c r="B29" s="33">
        <f>-ROUND((B9)*$E$3,2)</f>
        <v>-15945.6</v>
      </c>
      <c r="C29" s="33">
        <f aca="true" t="shared" si="9" ref="C29:K29">-ROUND((C9)*$E$3,2)</f>
        <v>-20675.6</v>
      </c>
      <c r="D29" s="33">
        <f t="shared" si="9"/>
        <v>-54577.6</v>
      </c>
      <c r="E29" s="33">
        <f t="shared" si="9"/>
        <v>-49715.6</v>
      </c>
      <c r="F29" s="33">
        <f t="shared" si="9"/>
        <v>-47515.6</v>
      </c>
      <c r="G29" s="33">
        <f t="shared" si="9"/>
        <v>-25858.8</v>
      </c>
      <c r="H29" s="33">
        <f t="shared" si="9"/>
        <v>-9966</v>
      </c>
      <c r="I29" s="33">
        <f t="shared" si="9"/>
        <v>-15721.2</v>
      </c>
      <c r="J29" s="33">
        <f t="shared" si="9"/>
        <v>-12570.8</v>
      </c>
      <c r="K29" s="33">
        <f t="shared" si="9"/>
        <v>-33325.6</v>
      </c>
      <c r="L29" s="33">
        <f t="shared" si="7"/>
        <v>-285872.39999999997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-7357.25</v>
      </c>
      <c r="J32" s="17">
        <v>0</v>
      </c>
      <c r="K32" s="17">
        <v>0</v>
      </c>
      <c r="L32" s="33">
        <f t="shared" si="7"/>
        <v>-7357.25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296094.68</v>
      </c>
      <c r="C48" s="41">
        <f aca="true" t="shared" si="12" ref="C48:K48">IF(C17+C27+C40+C49&lt;0,0,C17+C27+C49)</f>
        <v>305875.24</v>
      </c>
      <c r="D48" s="41">
        <f t="shared" si="12"/>
        <v>1036778.7599999999</v>
      </c>
      <c r="E48" s="41">
        <f t="shared" si="12"/>
        <v>825925.97</v>
      </c>
      <c r="F48" s="41">
        <f t="shared" si="12"/>
        <v>747638.4199999999</v>
      </c>
      <c r="G48" s="41">
        <f t="shared" si="12"/>
        <v>499531.1400000001</v>
      </c>
      <c r="H48" s="41">
        <f t="shared" si="12"/>
        <v>254441.94999999995</v>
      </c>
      <c r="I48" s="41">
        <f t="shared" si="12"/>
        <v>304048.83</v>
      </c>
      <c r="J48" s="41">
        <f t="shared" si="12"/>
        <v>325637.26</v>
      </c>
      <c r="K48" s="41">
        <f t="shared" si="12"/>
        <v>525051.08</v>
      </c>
      <c r="L48" s="42">
        <f>SUM(B48:K48)</f>
        <v>5121023.329999999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296094.67</v>
      </c>
      <c r="C54" s="41">
        <f aca="true" t="shared" si="14" ref="C54:J54">SUM(C55:C66)</f>
        <v>305875.25</v>
      </c>
      <c r="D54" s="41">
        <f t="shared" si="14"/>
        <v>1036778.77</v>
      </c>
      <c r="E54" s="41">
        <f t="shared" si="14"/>
        <v>825925.96</v>
      </c>
      <c r="F54" s="41">
        <f t="shared" si="14"/>
        <v>747638.41</v>
      </c>
      <c r="G54" s="41">
        <f t="shared" si="14"/>
        <v>499531.14</v>
      </c>
      <c r="H54" s="41">
        <f t="shared" si="14"/>
        <v>254441.95</v>
      </c>
      <c r="I54" s="41">
        <f>SUM(I55:I69)</f>
        <v>304048.83</v>
      </c>
      <c r="J54" s="41">
        <f t="shared" si="14"/>
        <v>325637.26</v>
      </c>
      <c r="K54" s="41">
        <f>SUM(K55:K68)</f>
        <v>525051.08</v>
      </c>
      <c r="L54" s="46">
        <f>SUM(B54:K54)</f>
        <v>5121023.32</v>
      </c>
      <c r="M54" s="40"/>
    </row>
    <row r="55" spans="1:13" ht="18.75" customHeight="1">
      <c r="A55" s="47" t="s">
        <v>51</v>
      </c>
      <c r="B55" s="48">
        <v>296094.67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296094.67</v>
      </c>
      <c r="M55" s="40"/>
    </row>
    <row r="56" spans="1:12" ht="18.75" customHeight="1">
      <c r="A56" s="47" t="s">
        <v>61</v>
      </c>
      <c r="B56" s="17">
        <v>0</v>
      </c>
      <c r="C56" s="48">
        <v>266876.16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266876.16</v>
      </c>
    </row>
    <row r="57" spans="1:12" ht="18.75" customHeight="1">
      <c r="A57" s="47" t="s">
        <v>62</v>
      </c>
      <c r="B57" s="17">
        <v>0</v>
      </c>
      <c r="C57" s="48">
        <v>38999.09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38999.09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1036778.77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1036778.77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825925.96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825925.96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747638.41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747638.41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499531.14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499531.14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254441.95</v>
      </c>
      <c r="I62" s="17">
        <v>0</v>
      </c>
      <c r="J62" s="17">
        <v>0</v>
      </c>
      <c r="K62" s="17">
        <v>0</v>
      </c>
      <c r="L62" s="46">
        <f t="shared" si="15"/>
        <v>254441.95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325637.26</v>
      </c>
      <c r="K64" s="17">
        <v>0</v>
      </c>
      <c r="L64" s="46">
        <f t="shared" si="15"/>
        <v>325637.26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285155.24</v>
      </c>
      <c r="L65" s="46">
        <f t="shared" si="15"/>
        <v>285155.24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239895.84</v>
      </c>
      <c r="L66" s="46">
        <f t="shared" si="15"/>
        <v>239895.84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304048.83</v>
      </c>
      <c r="J69" s="53">
        <v>0</v>
      </c>
      <c r="K69" s="53">
        <v>0</v>
      </c>
      <c r="L69" s="51">
        <f>SUM(B69:K69)</f>
        <v>304048.83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2020-07-31T22:13:31Z</dcterms:modified>
  <cp:category/>
  <cp:version/>
  <cp:contentType/>
  <cp:contentStatus/>
</cp:coreProperties>
</file>