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<sst xmlns="http://schemas.openxmlformats.org/spreadsheetml/2006/main" count="79" uniqueCount="78">
  <si>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</si>
  <si>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</si>
  <si>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</si>
  <si>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</si>
  <si>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</si>
  <si>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</si>
  <si>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</si>
  <si>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</si>
  <si>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</si>
  <si>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</si>
  <si>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</si>
  <si>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</si>
  <si>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</si>
  <si>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</si>
  <si>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</si>
  <si>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</si>
  <si>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</si>
  <si>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</si>
  <si>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</si>
  <si>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</si>
  <si>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</si>
  <si>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</si>
  <si>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</si>
  <si>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</si>
  <si>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</si>
  <si>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</si>
  <si>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</si>
  <si>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</si>
  <si>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</si>
  <si>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</si>
  <si>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</si>
  <si>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</si>
  <si>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</si>
  <si>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</si>
  <si>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</si>
  <si>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</si>
  <si>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</si>
  <si>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</si>
  <si>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</si>
  <si>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</si>
  <si>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</si>
  <si>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</si>
  <si>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</si>
  <si>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</si>
  <si>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</si>
  <si>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</si>
  <si>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</si>
  <si>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</si>
  <si>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</si>
  <si>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</si>
  <si>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</si>
  <si>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</si>
  <si>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</si>
  <si>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</si>
  <si>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</si>
  <si>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</si>
  <si>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</si>
  <si>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</si>
  <si>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</si>
  <si>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</si>
  <si>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</si>
  <si>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</si>
  <si>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</si>
  <si>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</si>
  <si>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</si>
  <si>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</si>
  <si>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</si>
  <si>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</si>
  <si>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</si>
  <si>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</si>
  <si>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</si>
  <si>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</si>
  <si>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</si>
  <si>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</si>
  <si>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</si>
  <si>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</si>
  <si>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26/07/20 - VENCIMENTO 31/07/20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</si>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</sst>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1" sqref="A1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12605</v>
      </c>
      <c r="C7" s="10">
        <f>C8+C11</f>
        <v>18314</v>
      </c>
      <c r="D7" s="10">
        <f aca="true" t="shared" si="0" ref="D7:K7">D8+D11</f>
        <v>50865</v>
      </c>
      <c r="E7" s="10">
        <f t="shared" si="0"/>
        <v>54513</v>
      </c>
      <c r="F7" s="10">
        <f t="shared" si="0"/>
        <v>62408</v>
      </c>
      <c r="G7" s="10">
        <f t="shared" si="0"/>
        <v>21911</v>
      </c>
      <c r="H7" s="10">
        <f t="shared" si="0"/>
        <v>10799</v>
      </c>
      <c r="I7" s="10">
        <f t="shared" si="0"/>
        <v>24202</v>
      </c>
      <c r="J7" s="10">
        <f t="shared" si="0"/>
        <v>12844</v>
      </c>
      <c r="K7" s="10">
        <f t="shared" si="0"/>
        <v>41038</v>
      </c>
      <c r="L7" s="10">
        <f>SUM(B7:K7)</f>
        <v>309499</v>
      </c>
      <c r="M7" s="11"/>
    </row>
    <row r="8" spans="1:13" ht="17.25" customHeight="1">
      <c r="A8" s="12" t="s">
        <v>18</v>
      </c>
      <c r="B8" s="13">
        <f>B9+B10</f>
        <v>1154</v>
      </c>
      <c r="C8" s="13">
        <f aca="true" t="shared" si="1" ref="C8:K8">C9+C10</f>
        <v>1637</v>
      </c>
      <c r="D8" s="13">
        <f t="shared" si="1"/>
        <v>4623</v>
      </c>
      <c r="E8" s="13">
        <f t="shared" si="1"/>
        <v>5001</v>
      </c>
      <c r="F8" s="13">
        <f t="shared" si="1"/>
        <v>5537</v>
      </c>
      <c r="G8" s="13">
        <f t="shared" si="1"/>
        <v>1844</v>
      </c>
      <c r="H8" s="13">
        <f t="shared" si="1"/>
        <v>749</v>
      </c>
      <c r="I8" s="13">
        <f t="shared" si="1"/>
        <v>1224</v>
      </c>
      <c r="J8" s="13">
        <f t="shared" si="1"/>
        <v>647</v>
      </c>
      <c r="K8" s="13">
        <f t="shared" si="1"/>
        <v>2497</v>
      </c>
      <c r="L8" s="13">
        <f>SUM(B8:K8)</f>
        <v>24913</v>
      </c>
      <c r="M8"/>
    </row>
    <row r="9" spans="1:13" ht="17.25" customHeight="1">
      <c r="A9" s="14" t="s">
        <v>19</v>
      </c>
      <c r="B9" s="15">
        <v>1151</v>
      </c>
      <c r="C9" s="15">
        <v>1637</v>
      </c>
      <c r="D9" s="15">
        <v>4623</v>
      </c>
      <c r="E9" s="15">
        <v>5001</v>
      </c>
      <c r="F9" s="15">
        <v>5537</v>
      </c>
      <c r="G9" s="15">
        <v>1844</v>
      </c>
      <c r="H9" s="15">
        <v>749</v>
      </c>
      <c r="I9" s="15">
        <v>1224</v>
      </c>
      <c r="J9" s="15">
        <v>647</v>
      </c>
      <c r="K9" s="15">
        <v>2497</v>
      </c>
      <c r="L9" s="13">
        <f>SUM(B9:K9)</f>
        <v>24910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11451</v>
      </c>
      <c r="C11" s="15">
        <v>16677</v>
      </c>
      <c r="D11" s="15">
        <v>46242</v>
      </c>
      <c r="E11" s="15">
        <v>49512</v>
      </c>
      <c r="F11" s="15">
        <v>56871</v>
      </c>
      <c r="G11" s="15">
        <v>20067</v>
      </c>
      <c r="H11" s="15">
        <v>10050</v>
      </c>
      <c r="I11" s="15">
        <v>22978</v>
      </c>
      <c r="J11" s="15">
        <v>12197</v>
      </c>
      <c r="K11" s="15">
        <v>38541</v>
      </c>
      <c r="L11" s="13">
        <f>SUM(B11:K11)</f>
        <v>284586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1.159948896864459</v>
      </c>
      <c r="C15" s="22">
        <v>1.609930065207932</v>
      </c>
      <c r="D15" s="22">
        <v>1.710911136169758</v>
      </c>
      <c r="E15" s="22">
        <v>1.408135700974745</v>
      </c>
      <c r="F15" s="22">
        <v>1.374573450011006</v>
      </c>
      <c r="G15" s="22">
        <v>1.529909188365114</v>
      </c>
      <c r="H15" s="22">
        <v>1.746609988646597</v>
      </c>
      <c r="I15" s="22">
        <v>1.299843429438801</v>
      </c>
      <c r="J15" s="22">
        <v>1.762618149254071</v>
      </c>
      <c r="K15" s="22">
        <v>1.456269432073129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77704.42000000001</v>
      </c>
      <c r="C17" s="25">
        <f aca="true" t="shared" si="2" ref="C17:K17">C18+C19+C20+C21+C22+C23+C24</f>
        <v>84333.60999999999</v>
      </c>
      <c r="D17" s="25">
        <f t="shared" si="2"/>
        <v>295130.23000000004</v>
      </c>
      <c r="E17" s="25">
        <f t="shared" si="2"/>
        <v>268931.81</v>
      </c>
      <c r="F17" s="25">
        <f t="shared" si="2"/>
        <v>273466.57999999996</v>
      </c>
      <c r="G17" s="25">
        <f t="shared" si="2"/>
        <v>115179.67000000001</v>
      </c>
      <c r="H17" s="25">
        <f t="shared" si="2"/>
        <v>71633.43000000001</v>
      </c>
      <c r="I17" s="25">
        <f t="shared" si="2"/>
        <v>98225.11000000002</v>
      </c>
      <c r="J17" s="25">
        <f t="shared" si="2"/>
        <v>78976.21000000002</v>
      </c>
      <c r="K17" s="25">
        <f t="shared" si="2"/>
        <v>172007.22</v>
      </c>
      <c r="L17" s="25">
        <f>L18+L19+L20+L21+L22+L23+L24</f>
        <v>1535588.2900000005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72558.16</v>
      </c>
      <c r="C18" s="33">
        <f t="shared" si="3"/>
        <v>56802.7</v>
      </c>
      <c r="D18" s="33">
        <f t="shared" si="3"/>
        <v>187885.14</v>
      </c>
      <c r="E18" s="33">
        <f t="shared" si="3"/>
        <v>203638.76</v>
      </c>
      <c r="F18" s="33">
        <f t="shared" si="3"/>
        <v>206370.77</v>
      </c>
      <c r="G18" s="33">
        <f t="shared" si="3"/>
        <v>79618</v>
      </c>
      <c r="H18" s="33">
        <f t="shared" si="3"/>
        <v>43234.88</v>
      </c>
      <c r="I18" s="33">
        <f t="shared" si="3"/>
        <v>80478.91</v>
      </c>
      <c r="J18" s="33">
        <f t="shared" si="3"/>
        <v>45986.66</v>
      </c>
      <c r="K18" s="33">
        <f t="shared" si="3"/>
        <v>119966.39</v>
      </c>
      <c r="L18" s="33">
        <f aca="true" t="shared" si="4" ref="L18:L24">SUM(B18:K18)</f>
        <v>1096540.37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11605.6</v>
      </c>
      <c r="C19" s="33">
        <f t="shared" si="5"/>
        <v>34645.67</v>
      </c>
      <c r="D19" s="33">
        <f t="shared" si="5"/>
        <v>133569.64</v>
      </c>
      <c r="E19" s="33">
        <f t="shared" si="5"/>
        <v>83112.25</v>
      </c>
      <c r="F19" s="33">
        <f t="shared" si="5"/>
        <v>77301.01</v>
      </c>
      <c r="G19" s="33">
        <f t="shared" si="5"/>
        <v>42190.31</v>
      </c>
      <c r="H19" s="33">
        <f t="shared" si="5"/>
        <v>32279.59</v>
      </c>
      <c r="I19" s="33">
        <f t="shared" si="5"/>
        <v>24131.07</v>
      </c>
      <c r="J19" s="33">
        <f t="shared" si="5"/>
        <v>35070.26</v>
      </c>
      <c r="K19" s="33">
        <f t="shared" si="5"/>
        <v>54737</v>
      </c>
      <c r="L19" s="33">
        <f t="shared" si="4"/>
        <v>528642.4000000001</v>
      </c>
      <c r="M19"/>
    </row>
    <row r="20" spans="1:13" ht="17.25" customHeight="1">
      <c r="A20" s="27" t="s">
        <v>26</v>
      </c>
      <c r="B20" s="33">
        <v>636.05</v>
      </c>
      <c r="C20" s="33">
        <v>3604.28</v>
      </c>
      <c r="D20" s="33">
        <v>12016.57</v>
      </c>
      <c r="E20" s="33">
        <v>10982.44</v>
      </c>
      <c r="F20" s="33">
        <v>15840.94</v>
      </c>
      <c r="G20" s="33">
        <v>8924.13</v>
      </c>
      <c r="H20" s="33">
        <v>3742.25</v>
      </c>
      <c r="I20" s="33">
        <v>4325.13</v>
      </c>
      <c r="J20" s="33">
        <v>6106.07</v>
      </c>
      <c r="K20" s="33">
        <v>16579.67</v>
      </c>
      <c r="L20" s="33">
        <f t="shared" si="4"/>
        <v>82757.52999999998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-957.2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-957.2</v>
      </c>
      <c r="M23"/>
    </row>
    <row r="24" spans="1:13" ht="17.25" customHeight="1">
      <c r="A24" s="27" t="s">
        <v>74</v>
      </c>
      <c r="B24" s="33">
        <v>-8419.25</v>
      </c>
      <c r="C24" s="33">
        <v>-10719.04</v>
      </c>
      <c r="D24" s="33">
        <v>-38341.12</v>
      </c>
      <c r="E24" s="33">
        <v>-28801.64</v>
      </c>
      <c r="F24" s="33">
        <v>-27370</v>
      </c>
      <c r="G24" s="33">
        <v>-14595.57</v>
      </c>
      <c r="H24" s="33">
        <v>-8947.15</v>
      </c>
      <c r="I24" s="33">
        <v>-10710</v>
      </c>
      <c r="J24" s="33">
        <v>-10834.5</v>
      </c>
      <c r="K24" s="33">
        <v>-19275.84</v>
      </c>
      <c r="L24" s="33">
        <f t="shared" si="4"/>
        <v>-178014.11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-5064.4</v>
      </c>
      <c r="C27" s="33">
        <f t="shared" si="6"/>
        <v>-7202.8</v>
      </c>
      <c r="D27" s="33">
        <f t="shared" si="6"/>
        <v>-20341.2</v>
      </c>
      <c r="E27" s="33">
        <f t="shared" si="6"/>
        <v>-22004.4</v>
      </c>
      <c r="F27" s="33">
        <f t="shared" si="6"/>
        <v>-24362.8</v>
      </c>
      <c r="G27" s="33">
        <f t="shared" si="6"/>
        <v>-8113.6</v>
      </c>
      <c r="H27" s="33">
        <f t="shared" si="6"/>
        <v>-3295.6</v>
      </c>
      <c r="I27" s="33">
        <f t="shared" si="6"/>
        <v>-5385.6</v>
      </c>
      <c r="J27" s="33">
        <f t="shared" si="6"/>
        <v>-2846.8</v>
      </c>
      <c r="K27" s="33">
        <f t="shared" si="6"/>
        <v>-10986.8</v>
      </c>
      <c r="L27" s="33">
        <f aca="true" t="shared" si="7" ref="L27:L33">SUM(B27:K27)</f>
        <v>-109604.00000000003</v>
      </c>
      <c r="M27"/>
    </row>
    <row r="28" spans="1:13" ht="18.75" customHeight="1">
      <c r="A28" s="27" t="s">
        <v>30</v>
      </c>
      <c r="B28" s="33">
        <f>B29+B30+B31+B32</f>
        <v>-5064.4</v>
      </c>
      <c r="C28" s="33">
        <f aca="true" t="shared" si="8" ref="C28:K28">C29+C30+C31+C32</f>
        <v>-7202.8</v>
      </c>
      <c r="D28" s="33">
        <f t="shared" si="8"/>
        <v>-20341.2</v>
      </c>
      <c r="E28" s="33">
        <f t="shared" si="8"/>
        <v>-22004.4</v>
      </c>
      <c r="F28" s="33">
        <f t="shared" si="8"/>
        <v>-24362.8</v>
      </c>
      <c r="G28" s="33">
        <f t="shared" si="8"/>
        <v>-8113.6</v>
      </c>
      <c r="H28" s="33">
        <f t="shared" si="8"/>
        <v>-3295.6</v>
      </c>
      <c r="I28" s="33">
        <f t="shared" si="8"/>
        <v>-5385.6</v>
      </c>
      <c r="J28" s="33">
        <f t="shared" si="8"/>
        <v>-2846.8</v>
      </c>
      <c r="K28" s="33">
        <f t="shared" si="8"/>
        <v>-10986.8</v>
      </c>
      <c r="L28" s="33">
        <f t="shared" si="7"/>
        <v>-109604.00000000003</v>
      </c>
      <c r="M28"/>
    </row>
    <row r="29" spans="1:13" s="36" customFormat="1" ht="18.75" customHeight="1">
      <c r="A29" s="34" t="s">
        <v>58</v>
      </c>
      <c r="B29" s="33">
        <f>-ROUND((B9)*$E$3,2)</f>
        <v>-5064.4</v>
      </c>
      <c r="C29" s="33">
        <f aca="true" t="shared" si="9" ref="C29:K29">-ROUND((C9)*$E$3,2)</f>
        <v>-7202.8</v>
      </c>
      <c r="D29" s="33">
        <f t="shared" si="9"/>
        <v>-20341.2</v>
      </c>
      <c r="E29" s="33">
        <f t="shared" si="9"/>
        <v>-22004.4</v>
      </c>
      <c r="F29" s="33">
        <f t="shared" si="9"/>
        <v>-24362.8</v>
      </c>
      <c r="G29" s="33">
        <f t="shared" si="9"/>
        <v>-8113.6</v>
      </c>
      <c r="H29" s="33">
        <f t="shared" si="9"/>
        <v>-3295.6</v>
      </c>
      <c r="I29" s="33">
        <f t="shared" si="9"/>
        <v>-5385.6</v>
      </c>
      <c r="J29" s="33">
        <f t="shared" si="9"/>
        <v>-2846.8</v>
      </c>
      <c r="K29" s="33">
        <f t="shared" si="9"/>
        <v>-10986.8</v>
      </c>
      <c r="L29" s="33">
        <f t="shared" si="7"/>
        <v>-109604.00000000003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72640.02000000002</v>
      </c>
      <c r="C48" s="41">
        <f aca="true" t="shared" si="12" ref="C48:K48">IF(C17+C27+C40+C49&lt;0,0,C17+C27+C49)</f>
        <v>77130.80999999998</v>
      </c>
      <c r="D48" s="41">
        <f t="shared" si="12"/>
        <v>274789.03</v>
      </c>
      <c r="E48" s="41">
        <f t="shared" si="12"/>
        <v>246927.41</v>
      </c>
      <c r="F48" s="41">
        <f t="shared" si="12"/>
        <v>249103.77999999997</v>
      </c>
      <c r="G48" s="41">
        <f t="shared" si="12"/>
        <v>107066.07</v>
      </c>
      <c r="H48" s="41">
        <f t="shared" si="12"/>
        <v>68337.83</v>
      </c>
      <c r="I48" s="41">
        <f t="shared" si="12"/>
        <v>92839.51000000001</v>
      </c>
      <c r="J48" s="41">
        <f t="shared" si="12"/>
        <v>76129.41000000002</v>
      </c>
      <c r="K48" s="41">
        <f t="shared" si="12"/>
        <v>161020.42</v>
      </c>
      <c r="L48" s="42">
        <f>SUM(B48:K48)</f>
        <v>1425984.29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72640.02</v>
      </c>
      <c r="C54" s="41">
        <f aca="true" t="shared" si="14" ref="C54:J54">SUM(C55:C66)</f>
        <v>77130.81999999999</v>
      </c>
      <c r="D54" s="41">
        <f t="shared" si="14"/>
        <v>274789.02</v>
      </c>
      <c r="E54" s="41">
        <f t="shared" si="14"/>
        <v>246927.41</v>
      </c>
      <c r="F54" s="41">
        <f t="shared" si="14"/>
        <v>249103.79</v>
      </c>
      <c r="G54" s="41">
        <f t="shared" si="14"/>
        <v>107066.07</v>
      </c>
      <c r="H54" s="41">
        <f t="shared" si="14"/>
        <v>68337.83</v>
      </c>
      <c r="I54" s="41">
        <f>SUM(I55:I69)</f>
        <v>92839.51000000001</v>
      </c>
      <c r="J54" s="41">
        <f t="shared" si="14"/>
        <v>76129.41000000002</v>
      </c>
      <c r="K54" s="41">
        <f>SUM(K55:K68)</f>
        <v>161020.41</v>
      </c>
      <c r="L54" s="46">
        <f>SUM(B54:K54)</f>
        <v>1425984.29</v>
      </c>
      <c r="M54" s="40"/>
    </row>
    <row r="55" spans="1:13" ht="18.75" customHeight="1">
      <c r="A55" s="47" t="s">
        <v>51</v>
      </c>
      <c r="B55" s="48">
        <v>72640.02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72640.02</v>
      </c>
      <c r="M55" s="40"/>
    </row>
    <row r="56" spans="1:12" ht="18.75" customHeight="1">
      <c r="A56" s="47" t="s">
        <v>61</v>
      </c>
      <c r="B56" s="17">
        <v>0</v>
      </c>
      <c r="C56" s="48">
        <v>67242.65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67242.65</v>
      </c>
    </row>
    <row r="57" spans="1:12" ht="18.75" customHeight="1">
      <c r="A57" s="47" t="s">
        <v>62</v>
      </c>
      <c r="B57" s="17">
        <v>0</v>
      </c>
      <c r="C57" s="48">
        <v>9888.17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9888.17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274789.02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274789.02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246927.41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246927.41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249103.79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249103.79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107066.07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107066.07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68337.83</v>
      </c>
      <c r="I62" s="17">
        <v>0</v>
      </c>
      <c r="J62" s="17">
        <v>0</v>
      </c>
      <c r="K62" s="17">
        <v>0</v>
      </c>
      <c r="L62" s="46">
        <f t="shared" si="15"/>
        <v>68337.83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76129.41000000002</v>
      </c>
      <c r="K64" s="17">
        <v>0</v>
      </c>
      <c r="L64" s="46">
        <f t="shared" si="15"/>
        <v>76129.41000000002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70285.41</v>
      </c>
      <c r="L65" s="46">
        <f t="shared" si="15"/>
        <v>70285.41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90735</v>
      </c>
      <c r="L66" s="46">
        <f t="shared" si="15"/>
        <v>90735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62">
        <v>92839.51000000001</v>
      </c>
      <c r="J69" s="53">
        <v>0</v>
      </c>
      <c r="K69" s="53">
        <v>0</v>
      </c>
      <c r="L69" s="51">
        <f>SUM(B69:K69)</f>
        <v>92839.51000000001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2020-07-31T01:24:24Z</dcterms:modified>
  <cp:category/>
  <cp:version/>
  <cp:contentType/>
  <cp:contentStatus/>
</cp:coreProperties>
</file>