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<sst xmlns="http://schemas.openxmlformats.org/spreadsheetml/2006/main" count="79" uniqueCount="78">
  <si>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</si>
  <si>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</si>
  <si>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</si>
  <si>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</si>
  <si>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</si>
  <si>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</si>
  <si>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</si>
  <si>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</si>
  <si>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</si>
  <si>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</si>
  <si>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</si>
  <si>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</si>
  <si>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</si>
  <si>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</si>
  <si>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</si>
  <si>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</si>
  <si>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</si>
  <si>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</si>
  <si>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</si>
  <si>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</si>
  <si>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</si>
  <si>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</si>
  <si>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</si>
  <si>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</si>
  <si>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</si>
  <si>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</si>
  <si>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</si>
  <si>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</si>
  <si>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</si>
  <si>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</si>
  <si>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</si>
  <si>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</si>
  <si>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</si>
  <si>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</si>
  <si>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</si>
  <si>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</si>
  <si>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</si>
  <si>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</si>
  <si>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</si>
  <si>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</si>
  <si>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</si>
  <si>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</si>
  <si>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</si>
  <si>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</si>
  <si>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</si>
  <si>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</si>
  <si>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</si>
  <si>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</si>
  <si>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</si>
  <si>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</si>
  <si>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</si>
  <si>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</si>
  <si>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</si>
  <si>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</si>
  <si>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</si>
  <si>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</si>
  <si>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</si>
  <si>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</si>
  <si>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</si>
  <si>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</si>
  <si>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</si>
  <si>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</si>
  <si>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</si>
  <si>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</si>
  <si>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</si>
  <si>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</si>
  <si>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</si>
  <si>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</si>
  <si>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</si>
  <si>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</si>
  <si>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</si>
  <si>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</si>
  <si>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</si>
  <si>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</si>
  <si>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</si>
  <si>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</si>
  <si>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25/07/20 - VENCIMENTO 31/07/20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</si>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</sst>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28664</v>
      </c>
      <c r="C7" s="10">
        <f>C8+C11</f>
        <v>42420</v>
      </c>
      <c r="D7" s="10">
        <f aca="true" t="shared" si="0" ref="D7:K7">D8+D11</f>
        <v>112113</v>
      </c>
      <c r="E7" s="10">
        <f t="shared" si="0"/>
        <v>114301</v>
      </c>
      <c r="F7" s="10">
        <f t="shared" si="0"/>
        <v>117410</v>
      </c>
      <c r="G7" s="10">
        <f t="shared" si="0"/>
        <v>47899</v>
      </c>
      <c r="H7" s="10">
        <f t="shared" si="0"/>
        <v>21362</v>
      </c>
      <c r="I7" s="10">
        <f t="shared" si="0"/>
        <v>45879</v>
      </c>
      <c r="J7" s="10">
        <f t="shared" si="0"/>
        <v>26398</v>
      </c>
      <c r="K7" s="10">
        <f t="shared" si="0"/>
        <v>78827</v>
      </c>
      <c r="L7" s="10">
        <f>SUM(B7:K7)</f>
        <v>635273</v>
      </c>
      <c r="M7" s="11"/>
    </row>
    <row r="8" spans="1:13" ht="17.25" customHeight="1">
      <c r="A8" s="12" t="s">
        <v>18</v>
      </c>
      <c r="B8" s="13">
        <f>B9+B10</f>
        <v>2595</v>
      </c>
      <c r="C8" s="13">
        <f aca="true" t="shared" si="1" ref="C8:K8">C9+C10</f>
        <v>3706</v>
      </c>
      <c r="D8" s="13">
        <f t="shared" si="1"/>
        <v>9693</v>
      </c>
      <c r="E8" s="13">
        <f t="shared" si="1"/>
        <v>9400</v>
      </c>
      <c r="F8" s="13">
        <f t="shared" si="1"/>
        <v>8806</v>
      </c>
      <c r="G8" s="13">
        <f t="shared" si="1"/>
        <v>4045</v>
      </c>
      <c r="H8" s="13">
        <f t="shared" si="1"/>
        <v>1370</v>
      </c>
      <c r="I8" s="13">
        <f t="shared" si="1"/>
        <v>2392</v>
      </c>
      <c r="J8" s="13">
        <f t="shared" si="1"/>
        <v>1605</v>
      </c>
      <c r="K8" s="13">
        <f t="shared" si="1"/>
        <v>5249</v>
      </c>
      <c r="L8" s="13">
        <f>SUM(B8:K8)</f>
        <v>48861</v>
      </c>
      <c r="M8"/>
    </row>
    <row r="9" spans="1:13" ht="17.25" customHeight="1">
      <c r="A9" s="14" t="s">
        <v>19</v>
      </c>
      <c r="B9" s="15">
        <v>2594</v>
      </c>
      <c r="C9" s="15">
        <v>3706</v>
      </c>
      <c r="D9" s="15">
        <v>9693</v>
      </c>
      <c r="E9" s="15">
        <v>9400</v>
      </c>
      <c r="F9" s="15">
        <v>8806</v>
      </c>
      <c r="G9" s="15">
        <v>4045</v>
      </c>
      <c r="H9" s="15">
        <v>1370</v>
      </c>
      <c r="I9" s="15">
        <v>2392</v>
      </c>
      <c r="J9" s="15">
        <v>1605</v>
      </c>
      <c r="K9" s="15">
        <v>5249</v>
      </c>
      <c r="L9" s="13">
        <f>SUM(B9:K9)</f>
        <v>48860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26069</v>
      </c>
      <c r="C11" s="15">
        <v>38714</v>
      </c>
      <c r="D11" s="15">
        <v>102420</v>
      </c>
      <c r="E11" s="15">
        <v>104901</v>
      </c>
      <c r="F11" s="15">
        <v>108604</v>
      </c>
      <c r="G11" s="15">
        <v>43854</v>
      </c>
      <c r="H11" s="15">
        <v>19992</v>
      </c>
      <c r="I11" s="15">
        <v>43487</v>
      </c>
      <c r="J11" s="15">
        <v>24793</v>
      </c>
      <c r="K11" s="15">
        <v>73578</v>
      </c>
      <c r="L11" s="13">
        <f>SUM(B11:K11)</f>
        <v>586412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1.152875989791403</v>
      </c>
      <c r="C15" s="22">
        <v>1.629326790584421</v>
      </c>
      <c r="D15" s="22">
        <v>1.710911136169758</v>
      </c>
      <c r="E15" s="22">
        <v>1.421084084535763</v>
      </c>
      <c r="F15" s="22">
        <v>1.384391829053897</v>
      </c>
      <c r="G15" s="22">
        <v>1.589259102574511</v>
      </c>
      <c r="H15" s="22">
        <v>1.772295428071095</v>
      </c>
      <c r="I15" s="22">
        <v>1.315046272715773</v>
      </c>
      <c r="J15" s="22">
        <v>1.772806718018584</v>
      </c>
      <c r="K15" s="22">
        <v>1.451366154590708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183679.94999999998</v>
      </c>
      <c r="C17" s="25">
        <f aca="true" t="shared" si="2" ref="C17:K17">C18+C19+C20+C21+C22+C23+C24</f>
        <v>206914.8</v>
      </c>
      <c r="D17" s="25">
        <f t="shared" si="2"/>
        <v>684978.26</v>
      </c>
      <c r="E17" s="25">
        <f t="shared" si="2"/>
        <v>592012.32</v>
      </c>
      <c r="F17" s="25">
        <f t="shared" si="2"/>
        <v>530305.18</v>
      </c>
      <c r="G17" s="25">
        <f t="shared" si="2"/>
        <v>271962.43</v>
      </c>
      <c r="H17" s="25">
        <f t="shared" si="2"/>
        <v>150321.76</v>
      </c>
      <c r="I17" s="25">
        <f t="shared" si="2"/>
        <v>193730.69</v>
      </c>
      <c r="J17" s="25">
        <f t="shared" si="2"/>
        <v>165476.83</v>
      </c>
      <c r="K17" s="25">
        <f t="shared" si="2"/>
        <v>323735.14</v>
      </c>
      <c r="L17" s="25">
        <f>L18+L19+L20+L21+L22+L23+L24</f>
        <v>3303117.36</v>
      </c>
      <c r="M17"/>
    </row>
    <row r="18" spans="1:13" ht="17.25" customHeight="1">
      <c r="A18" s="26" t="s">
        <v>24</v>
      </c>
      <c r="B18" s="33">
        <f aca="true" t="shared" si="3" ref="B18:K18">ROUND(B13*B7,2)</f>
        <v>164998.58</v>
      </c>
      <c r="C18" s="33">
        <f t="shared" si="3"/>
        <v>131569.87</v>
      </c>
      <c r="D18" s="33">
        <f t="shared" si="3"/>
        <v>414123</v>
      </c>
      <c r="E18" s="33">
        <f t="shared" si="3"/>
        <v>426982.82</v>
      </c>
      <c r="F18" s="33">
        <f t="shared" si="3"/>
        <v>388251.39</v>
      </c>
      <c r="G18" s="33">
        <f t="shared" si="3"/>
        <v>174050.6</v>
      </c>
      <c r="H18" s="33">
        <f t="shared" si="3"/>
        <v>85524.9</v>
      </c>
      <c r="I18" s="33">
        <f t="shared" si="3"/>
        <v>152561.44</v>
      </c>
      <c r="J18" s="33">
        <f t="shared" si="3"/>
        <v>94515.4</v>
      </c>
      <c r="K18" s="33">
        <f t="shared" si="3"/>
        <v>230434.97</v>
      </c>
      <c r="L18" s="33">
        <f aca="true" t="shared" si="4" ref="L18:L24">SUM(B18:K18)</f>
        <v>2263012.97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25224.32</v>
      </c>
      <c r="C19" s="33">
        <f t="shared" si="5"/>
        <v>82800.44</v>
      </c>
      <c r="D19" s="33">
        <f t="shared" si="5"/>
        <v>294404.65</v>
      </c>
      <c r="E19" s="33">
        <f t="shared" si="5"/>
        <v>179795.67</v>
      </c>
      <c r="F19" s="33">
        <f t="shared" si="5"/>
        <v>149240.66</v>
      </c>
      <c r="G19" s="33">
        <f t="shared" si="5"/>
        <v>102560.9</v>
      </c>
      <c r="H19" s="33">
        <f t="shared" si="5"/>
        <v>66050.49</v>
      </c>
      <c r="I19" s="33">
        <f t="shared" si="5"/>
        <v>48063.91</v>
      </c>
      <c r="J19" s="33">
        <f t="shared" si="5"/>
        <v>73042.14</v>
      </c>
      <c r="K19" s="33">
        <f t="shared" si="5"/>
        <v>104010.55</v>
      </c>
      <c r="L19" s="33">
        <f t="shared" si="4"/>
        <v>1125193.7300000002</v>
      </c>
      <c r="M19"/>
    </row>
    <row r="20" spans="1:13" ht="17.25" customHeight="1">
      <c r="A20" s="27" t="s">
        <v>26</v>
      </c>
      <c r="B20" s="33">
        <v>551.25</v>
      </c>
      <c r="C20" s="33">
        <v>3265.05</v>
      </c>
      <c r="D20" s="33">
        <v>14791.73</v>
      </c>
      <c r="E20" s="33">
        <v>14035.47</v>
      </c>
      <c r="F20" s="33">
        <v>18863.18</v>
      </c>
      <c r="G20" s="33">
        <v>10660.12</v>
      </c>
      <c r="H20" s="33">
        <v>6369.66</v>
      </c>
      <c r="I20" s="33">
        <v>3858.7</v>
      </c>
      <c r="J20" s="33">
        <v>6106.07</v>
      </c>
      <c r="K20" s="33">
        <v>8565.46</v>
      </c>
      <c r="L20" s="33">
        <f t="shared" si="4"/>
        <v>87066.69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-358.95</v>
      </c>
      <c r="H23" s="33">
        <v>0</v>
      </c>
      <c r="I23" s="33">
        <v>-110.32</v>
      </c>
      <c r="J23" s="33">
        <v>0</v>
      </c>
      <c r="K23" s="33">
        <v>0</v>
      </c>
      <c r="L23" s="33">
        <f t="shared" si="4"/>
        <v>-469.27</v>
      </c>
      <c r="M23"/>
    </row>
    <row r="24" spans="1:13" ht="17.25" customHeight="1">
      <c r="A24" s="27" t="s">
        <v>74</v>
      </c>
      <c r="B24" s="33">
        <v>-8418.06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-14950.24</v>
      </c>
      <c r="H24" s="33">
        <v>-8947.15</v>
      </c>
      <c r="I24" s="33">
        <v>-10643.04</v>
      </c>
      <c r="J24" s="33">
        <v>-10834.5</v>
      </c>
      <c r="K24" s="33">
        <v>-19275.84</v>
      </c>
      <c r="L24" s="33">
        <f t="shared" si="4"/>
        <v>-178306.06000000003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-11413.6</v>
      </c>
      <c r="C27" s="33">
        <f t="shared" si="6"/>
        <v>-16306.4</v>
      </c>
      <c r="D27" s="33">
        <f t="shared" si="6"/>
        <v>-42649.2</v>
      </c>
      <c r="E27" s="33">
        <f t="shared" si="6"/>
        <v>-41360</v>
      </c>
      <c r="F27" s="33">
        <f t="shared" si="6"/>
        <v>-38746.4</v>
      </c>
      <c r="G27" s="33">
        <f t="shared" si="6"/>
        <v>-17798</v>
      </c>
      <c r="H27" s="33">
        <f t="shared" si="6"/>
        <v>-6028</v>
      </c>
      <c r="I27" s="33">
        <f t="shared" si="6"/>
        <v>-10524.8</v>
      </c>
      <c r="J27" s="33">
        <f t="shared" si="6"/>
        <v>-7062</v>
      </c>
      <c r="K27" s="33">
        <f t="shared" si="6"/>
        <v>-23095.6</v>
      </c>
      <c r="L27" s="33">
        <f aca="true" t="shared" si="7" ref="L27:L33">SUM(B27:K27)</f>
        <v>-214984</v>
      </c>
      <c r="M27"/>
    </row>
    <row r="28" spans="1:13" ht="18.75" customHeight="1">
      <c r="A28" s="27" t="s">
        <v>30</v>
      </c>
      <c r="B28" s="33">
        <f>B29+B30+B31+B32</f>
        <v>-11413.6</v>
      </c>
      <c r="C28" s="33">
        <f aca="true" t="shared" si="8" ref="C28:K28">C29+C30+C31+C32</f>
        <v>-16306.4</v>
      </c>
      <c r="D28" s="33">
        <f t="shared" si="8"/>
        <v>-42649.2</v>
      </c>
      <c r="E28" s="33">
        <f t="shared" si="8"/>
        <v>-41360</v>
      </c>
      <c r="F28" s="33">
        <f t="shared" si="8"/>
        <v>-38746.4</v>
      </c>
      <c r="G28" s="33">
        <f t="shared" si="8"/>
        <v>-17798</v>
      </c>
      <c r="H28" s="33">
        <f t="shared" si="8"/>
        <v>-6028</v>
      </c>
      <c r="I28" s="33">
        <f t="shared" si="8"/>
        <v>-10524.8</v>
      </c>
      <c r="J28" s="33">
        <f t="shared" si="8"/>
        <v>-7062</v>
      </c>
      <c r="K28" s="33">
        <f t="shared" si="8"/>
        <v>-23095.6</v>
      </c>
      <c r="L28" s="33">
        <f t="shared" si="7"/>
        <v>-214984</v>
      </c>
      <c r="M28"/>
    </row>
    <row r="29" spans="1:13" s="36" customFormat="1" ht="18.75" customHeight="1">
      <c r="A29" s="34" t="s">
        <v>58</v>
      </c>
      <c r="B29" s="33">
        <f>-ROUND((B9)*$E$3,2)</f>
        <v>-11413.6</v>
      </c>
      <c r="C29" s="33">
        <f aca="true" t="shared" si="9" ref="C29:K29">-ROUND((C9)*$E$3,2)</f>
        <v>-16306.4</v>
      </c>
      <c r="D29" s="33">
        <f t="shared" si="9"/>
        <v>-42649.2</v>
      </c>
      <c r="E29" s="33">
        <f t="shared" si="9"/>
        <v>-41360</v>
      </c>
      <c r="F29" s="33">
        <f t="shared" si="9"/>
        <v>-38746.4</v>
      </c>
      <c r="G29" s="33">
        <f t="shared" si="9"/>
        <v>-17798</v>
      </c>
      <c r="H29" s="33">
        <f t="shared" si="9"/>
        <v>-6028</v>
      </c>
      <c r="I29" s="33">
        <f t="shared" si="9"/>
        <v>-10524.8</v>
      </c>
      <c r="J29" s="33">
        <f t="shared" si="9"/>
        <v>-7062</v>
      </c>
      <c r="K29" s="33">
        <f t="shared" si="9"/>
        <v>-23095.6</v>
      </c>
      <c r="L29" s="33">
        <f t="shared" si="7"/>
        <v>-214984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172266.34999999998</v>
      </c>
      <c r="C48" s="41">
        <f aca="true" t="shared" si="12" ref="C48:K48">IF(C17+C27+C40+C49&lt;0,0,C17+C27+C49)</f>
        <v>190608.4</v>
      </c>
      <c r="D48" s="41">
        <f t="shared" si="12"/>
        <v>642329.06</v>
      </c>
      <c r="E48" s="41">
        <f t="shared" si="12"/>
        <v>550652.32</v>
      </c>
      <c r="F48" s="41">
        <f t="shared" si="12"/>
        <v>491558.78</v>
      </c>
      <c r="G48" s="41">
        <f t="shared" si="12"/>
        <v>254164.43</v>
      </c>
      <c r="H48" s="41">
        <f t="shared" si="12"/>
        <v>144293.76</v>
      </c>
      <c r="I48" s="41">
        <f t="shared" si="12"/>
        <v>183205.89</v>
      </c>
      <c r="J48" s="41">
        <f t="shared" si="12"/>
        <v>158414.83</v>
      </c>
      <c r="K48" s="41">
        <f t="shared" si="12"/>
        <v>300639.54000000004</v>
      </c>
      <c r="L48" s="42">
        <f>SUM(B48:K48)</f>
        <v>3088133.36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172266.35</v>
      </c>
      <c r="C54" s="41">
        <f aca="true" t="shared" si="14" ref="C54:J54">SUM(C55:C66)</f>
        <v>190608.4</v>
      </c>
      <c r="D54" s="41">
        <f t="shared" si="14"/>
        <v>642329.06</v>
      </c>
      <c r="E54" s="41">
        <f t="shared" si="14"/>
        <v>550652.31</v>
      </c>
      <c r="F54" s="41">
        <f t="shared" si="14"/>
        <v>491558.78</v>
      </c>
      <c r="G54" s="41">
        <f t="shared" si="14"/>
        <v>254164.42</v>
      </c>
      <c r="H54" s="41">
        <f t="shared" si="14"/>
        <v>144293.76</v>
      </c>
      <c r="I54" s="41">
        <f>SUM(I55:I69)</f>
        <v>183205.89</v>
      </c>
      <c r="J54" s="41">
        <f t="shared" si="14"/>
        <v>158414.83</v>
      </c>
      <c r="K54" s="41">
        <f>SUM(K55:K68)</f>
        <v>300639.54</v>
      </c>
      <c r="L54" s="46">
        <f>SUM(B54:K54)</f>
        <v>3088133.3400000003</v>
      </c>
      <c r="M54" s="40"/>
    </row>
    <row r="55" spans="1:13" ht="18.75" customHeight="1">
      <c r="A55" s="47" t="s">
        <v>51</v>
      </c>
      <c r="B55" s="48">
        <v>172266.35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172266.35</v>
      </c>
      <c r="M55" s="40"/>
    </row>
    <row r="56" spans="1:12" ht="18.75" customHeight="1">
      <c r="A56" s="47" t="s">
        <v>61</v>
      </c>
      <c r="B56" s="17">
        <v>0</v>
      </c>
      <c r="C56" s="48">
        <v>166229.59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166229.59</v>
      </c>
    </row>
    <row r="57" spans="1:12" ht="18.75" customHeight="1">
      <c r="A57" s="47" t="s">
        <v>62</v>
      </c>
      <c r="B57" s="17">
        <v>0</v>
      </c>
      <c r="C57" s="48">
        <v>24378.81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24378.81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642329.06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642329.06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550652.31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550652.31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491558.78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491558.78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254164.42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254164.42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144293.76</v>
      </c>
      <c r="I62" s="17">
        <v>0</v>
      </c>
      <c r="J62" s="17">
        <v>0</v>
      </c>
      <c r="K62" s="17">
        <v>0</v>
      </c>
      <c r="L62" s="46">
        <f t="shared" si="15"/>
        <v>144293.76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1">
        <v>158414.83</v>
      </c>
      <c r="K64" s="17">
        <v>0</v>
      </c>
      <c r="L64" s="46">
        <f t="shared" si="15"/>
        <v>158414.83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151582.46</v>
      </c>
      <c r="L65" s="46">
        <f t="shared" si="15"/>
        <v>151582.46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149057.08</v>
      </c>
      <c r="L66" s="46">
        <f t="shared" si="15"/>
        <v>149057.08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183205.89</v>
      </c>
      <c r="J69" s="53">
        <v>0</v>
      </c>
      <c r="K69" s="53">
        <v>0</v>
      </c>
      <c r="L69" s="51">
        <f>SUM(B69:K69)</f>
        <v>183205.89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2020-07-31T01:22:18Z</dcterms:modified>
  <cp:category/>
  <cp:version/>
  <cp:contentType/>
  <cp:contentStatus/>
</cp:coreProperties>
</file>