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<sst xmlns="http://schemas.openxmlformats.org/spreadsheetml/2006/main" count="79" uniqueCount="78">
  <si>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</si>
  <si>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</si>
  <si>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</si>
  <si>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</si>
  <si>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</si>
  <si>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</si>
  <si>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</si>
  <si>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</si>
  <si>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</si>
  <si>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</si>
  <si>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</si>
  <si>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</si>
  <si>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</si>
  <si>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</si>
  <si>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</si>
  <si>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</si>
  <si>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</si>
  <si>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</si>
  <si>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</si>
  <si>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</si>
  <si>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</si>
  <si>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</si>
  <si>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</si>
  <si>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</si>
  <si>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</si>
  <si>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</si>
  <si>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</si>
  <si>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</si>
  <si>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</si>
  <si>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</si>
  <si>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</si>
  <si>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</si>
  <si>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</si>
  <si>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</si>
  <si>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</si>
  <si>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</si>
  <si>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</si>
  <si>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</si>
  <si>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</si>
  <si>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</si>
  <si>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</si>
  <si>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</si>
  <si>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</si>
  <si>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</si>
  <si>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</si>
  <si>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</si>
  <si>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</si>
  <si>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</si>
  <si>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</si>
  <si>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</si>
  <si>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</si>
  <si>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</si>
  <si>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</si>
  <si>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</si>
  <si>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</si>
  <si>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</si>
  <si>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</si>
  <si>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</si>
  <si>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</si>
  <si>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</si>
  <si>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</si>
  <si>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</si>
  <si>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</si>
  <si>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</si>
  <si>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</si>
  <si>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</si>
  <si>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</si>
  <si>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</si>
  <si>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</si>
  <si>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</si>
  <si>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</si>
  <si>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</si>
  <si>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</si>
  <si>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</si>
  <si>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</si>
  <si>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</si>
  <si>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23/07/20 - VENCIMENTO 30/07/20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</si>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</sst>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44555</v>
      </c>
      <c r="C7" s="10">
        <f>C8+C11</f>
        <v>65043</v>
      </c>
      <c r="D7" s="10">
        <f aca="true" t="shared" si="0" ref="D7:K7">D8+D11</f>
        <v>174523</v>
      </c>
      <c r="E7" s="10">
        <f t="shared" si="0"/>
        <v>167111</v>
      </c>
      <c r="F7" s="10">
        <f t="shared" si="0"/>
        <v>173037</v>
      </c>
      <c r="G7" s="10">
        <f t="shared" si="0"/>
        <v>83957</v>
      </c>
      <c r="H7" s="10">
        <f t="shared" si="0"/>
        <v>38230</v>
      </c>
      <c r="I7" s="10">
        <f t="shared" si="0"/>
        <v>71561</v>
      </c>
      <c r="J7" s="10">
        <f t="shared" si="0"/>
        <v>51580</v>
      </c>
      <c r="K7" s="10">
        <f t="shared" si="0"/>
        <v>127326</v>
      </c>
      <c r="L7" s="10">
        <f>SUM(B7:K7)</f>
        <v>996923</v>
      </c>
      <c r="M7" s="11"/>
    </row>
    <row r="8" spans="1:13" ht="17.25" customHeight="1">
      <c r="A8" s="12" t="s">
        <v>18</v>
      </c>
      <c r="B8" s="13">
        <f>B9+B10</f>
        <v>3218</v>
      </c>
      <c r="C8" s="13">
        <f aca="true" t="shared" si="1" ref="C8:K8">C9+C10</f>
        <v>4475</v>
      </c>
      <c r="D8" s="13">
        <f t="shared" si="1"/>
        <v>11618</v>
      </c>
      <c r="E8" s="13">
        <f t="shared" si="1"/>
        <v>10277</v>
      </c>
      <c r="F8" s="13">
        <f t="shared" si="1"/>
        <v>10002</v>
      </c>
      <c r="G8" s="13">
        <f t="shared" si="1"/>
        <v>5608</v>
      </c>
      <c r="H8" s="13">
        <f t="shared" si="1"/>
        <v>2266</v>
      </c>
      <c r="I8" s="13">
        <f t="shared" si="1"/>
        <v>3199</v>
      </c>
      <c r="J8" s="13">
        <f t="shared" si="1"/>
        <v>2678</v>
      </c>
      <c r="K8" s="13">
        <f t="shared" si="1"/>
        <v>7093</v>
      </c>
      <c r="L8" s="13">
        <f>SUM(B8:K8)</f>
        <v>60434</v>
      </c>
      <c r="M8"/>
    </row>
    <row r="9" spans="1:13" ht="17.25" customHeight="1">
      <c r="A9" s="14" t="s">
        <v>19</v>
      </c>
      <c r="B9" s="15">
        <v>3214</v>
      </c>
      <c r="C9" s="15">
        <v>4475</v>
      </c>
      <c r="D9" s="15">
        <v>11618</v>
      </c>
      <c r="E9" s="15">
        <v>10277</v>
      </c>
      <c r="F9" s="15">
        <v>10002</v>
      </c>
      <c r="G9" s="15">
        <v>5608</v>
      </c>
      <c r="H9" s="15">
        <v>2266</v>
      </c>
      <c r="I9" s="15">
        <v>3199</v>
      </c>
      <c r="J9" s="15">
        <v>2678</v>
      </c>
      <c r="K9" s="15">
        <v>7093</v>
      </c>
      <c r="L9" s="13">
        <f>SUM(B9:K9)</f>
        <v>60430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41337</v>
      </c>
      <c r="C11" s="15">
        <v>60568</v>
      </c>
      <c r="D11" s="15">
        <v>162905</v>
      </c>
      <c r="E11" s="15">
        <v>156834</v>
      </c>
      <c r="F11" s="15">
        <v>163035</v>
      </c>
      <c r="G11" s="15">
        <v>78349</v>
      </c>
      <c r="H11" s="15">
        <v>35964</v>
      </c>
      <c r="I11" s="15">
        <v>68362</v>
      </c>
      <c r="J11" s="15">
        <v>48902</v>
      </c>
      <c r="K11" s="15">
        <v>120233</v>
      </c>
      <c r="L11" s="13">
        <f>SUM(B11:K11)</f>
        <v>936489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1.232846654275092</v>
      </c>
      <c r="C15" s="22">
        <v>1.651741931769378</v>
      </c>
      <c r="D15" s="22">
        <v>1.729779601394562</v>
      </c>
      <c r="E15" s="22">
        <v>1.428061136184366</v>
      </c>
      <c r="F15" s="22">
        <v>1.402950788258305</v>
      </c>
      <c r="G15" s="22">
        <v>1.660489633532914</v>
      </c>
      <c r="H15" s="22">
        <v>1.730293164004924</v>
      </c>
      <c r="I15" s="22">
        <v>1.403515222306912</v>
      </c>
      <c r="J15" s="22">
        <v>1.829502849581052</v>
      </c>
      <c r="K15" s="22">
        <v>1.52073335559016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311235.19</v>
      </c>
      <c r="C17" s="25">
        <f aca="true" t="shared" si="2" ref="C17:K17">C18+C19+C20+C21+C22+C23+C24</f>
        <v>327117.95</v>
      </c>
      <c r="D17" s="25">
        <f t="shared" si="2"/>
        <v>1094723.19</v>
      </c>
      <c r="E17" s="25">
        <f t="shared" si="2"/>
        <v>878920.0299999999</v>
      </c>
      <c r="F17" s="25">
        <f t="shared" si="2"/>
        <v>799659.5199999999</v>
      </c>
      <c r="G17" s="25">
        <f t="shared" si="2"/>
        <v>508073.62000000005</v>
      </c>
      <c r="H17" s="25">
        <f t="shared" si="2"/>
        <v>265115.52999999997</v>
      </c>
      <c r="I17" s="25">
        <f t="shared" si="2"/>
        <v>327336.05</v>
      </c>
      <c r="J17" s="25">
        <f t="shared" si="2"/>
        <v>338115.52</v>
      </c>
      <c r="K17" s="25">
        <f t="shared" si="2"/>
        <v>560232.05</v>
      </c>
      <c r="L17" s="25">
        <f>L18+L19+L20+L21+L22+L23+L24</f>
        <v>5410528.649999999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256471.95</v>
      </c>
      <c r="C18" s="33">
        <f t="shared" si="3"/>
        <v>201737.37</v>
      </c>
      <c r="D18" s="33">
        <f t="shared" si="3"/>
        <v>644653.06</v>
      </c>
      <c r="E18" s="33">
        <f t="shared" si="3"/>
        <v>624259.85</v>
      </c>
      <c r="F18" s="33">
        <f t="shared" si="3"/>
        <v>572198.75</v>
      </c>
      <c r="G18" s="33">
        <f t="shared" si="3"/>
        <v>305074.55</v>
      </c>
      <c r="H18" s="33">
        <f t="shared" si="3"/>
        <v>153057.63</v>
      </c>
      <c r="I18" s="33">
        <f t="shared" si="3"/>
        <v>237961.79</v>
      </c>
      <c r="J18" s="33">
        <f t="shared" si="3"/>
        <v>184677.03</v>
      </c>
      <c r="K18" s="33">
        <f t="shared" si="3"/>
        <v>372212.1</v>
      </c>
      <c r="L18" s="33">
        <f aca="true" t="shared" si="4" ref="L18:L24">SUM(B18:K18)</f>
        <v>3552304.0799999996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59718.64</v>
      </c>
      <c r="C19" s="33">
        <f t="shared" si="5"/>
        <v>131480.7</v>
      </c>
      <c r="D19" s="33">
        <f t="shared" si="5"/>
        <v>470454.65</v>
      </c>
      <c r="E19" s="33">
        <f t="shared" si="5"/>
        <v>267221.38</v>
      </c>
      <c r="F19" s="33">
        <f t="shared" si="5"/>
        <v>230567.94</v>
      </c>
      <c r="G19" s="33">
        <f t="shared" si="5"/>
        <v>201498.58</v>
      </c>
      <c r="H19" s="33">
        <f t="shared" si="5"/>
        <v>111776.94</v>
      </c>
      <c r="I19" s="33">
        <f t="shared" si="5"/>
        <v>96021.2</v>
      </c>
      <c r="J19" s="33">
        <f t="shared" si="5"/>
        <v>153190.12</v>
      </c>
      <c r="K19" s="33">
        <f t="shared" si="5"/>
        <v>193823.26</v>
      </c>
      <c r="L19" s="33">
        <f t="shared" si="4"/>
        <v>1915753.41</v>
      </c>
      <c r="M19"/>
    </row>
    <row r="20" spans="1:13" ht="17.25" customHeight="1">
      <c r="A20" s="27" t="s">
        <v>26</v>
      </c>
      <c r="B20" s="33">
        <v>2138.8</v>
      </c>
      <c r="C20" s="33">
        <v>4621.96</v>
      </c>
      <c r="D20" s="33">
        <v>17956.6</v>
      </c>
      <c r="E20" s="33">
        <v>16240.44</v>
      </c>
      <c r="F20" s="33">
        <v>22942.88</v>
      </c>
      <c r="G20" s="33">
        <v>16666.59</v>
      </c>
      <c r="H20" s="33">
        <v>7904.25</v>
      </c>
      <c r="I20" s="33">
        <v>4070.71</v>
      </c>
      <c r="J20" s="33">
        <v>8438.25</v>
      </c>
      <c r="K20" s="33">
        <v>13480.81</v>
      </c>
      <c r="L20" s="33">
        <f t="shared" si="4"/>
        <v>114461.29000000001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-8418.06</v>
      </c>
      <c r="C24" s="33">
        <v>-10722.08</v>
      </c>
      <c r="D24" s="33">
        <v>-38341.12</v>
      </c>
      <c r="E24" s="33">
        <v>-28801.64</v>
      </c>
      <c r="F24" s="33">
        <v>-27373.91</v>
      </c>
      <c r="G24" s="33">
        <v>-15166.1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-178609.43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-14141.6</v>
      </c>
      <c r="C27" s="33">
        <f t="shared" si="6"/>
        <v>-19690</v>
      </c>
      <c r="D27" s="33">
        <f t="shared" si="6"/>
        <v>-51119.2</v>
      </c>
      <c r="E27" s="33">
        <f t="shared" si="6"/>
        <v>-45218.8</v>
      </c>
      <c r="F27" s="33">
        <f t="shared" si="6"/>
        <v>-44008.8</v>
      </c>
      <c r="G27" s="33">
        <f t="shared" si="6"/>
        <v>-24675.2</v>
      </c>
      <c r="H27" s="33">
        <f t="shared" si="6"/>
        <v>-9970.4</v>
      </c>
      <c r="I27" s="33">
        <f t="shared" si="6"/>
        <v>-22037.53</v>
      </c>
      <c r="J27" s="33">
        <f t="shared" si="6"/>
        <v>-11783.2</v>
      </c>
      <c r="K27" s="33">
        <f t="shared" si="6"/>
        <v>-31209.2</v>
      </c>
      <c r="L27" s="33">
        <f aca="true" t="shared" si="7" ref="L27:L33">SUM(B27:K27)</f>
        <v>-273853.93</v>
      </c>
      <c r="M27"/>
    </row>
    <row r="28" spans="1:13" ht="18.75" customHeight="1">
      <c r="A28" s="27" t="s">
        <v>30</v>
      </c>
      <c r="B28" s="33">
        <f>B29+B30+B31+B32</f>
        <v>-14141.6</v>
      </c>
      <c r="C28" s="33">
        <f aca="true" t="shared" si="8" ref="C28:K28">C29+C30+C31+C32</f>
        <v>-19690</v>
      </c>
      <c r="D28" s="33">
        <f t="shared" si="8"/>
        <v>-51119.2</v>
      </c>
      <c r="E28" s="33">
        <f t="shared" si="8"/>
        <v>-45218.8</v>
      </c>
      <c r="F28" s="33">
        <f t="shared" si="8"/>
        <v>-44008.8</v>
      </c>
      <c r="G28" s="33">
        <f t="shared" si="8"/>
        <v>-24675.2</v>
      </c>
      <c r="H28" s="33">
        <f t="shared" si="8"/>
        <v>-9970.4</v>
      </c>
      <c r="I28" s="33">
        <f t="shared" si="8"/>
        <v>-22037.53</v>
      </c>
      <c r="J28" s="33">
        <f t="shared" si="8"/>
        <v>-11783.2</v>
      </c>
      <c r="K28" s="33">
        <f t="shared" si="8"/>
        <v>-31209.2</v>
      </c>
      <c r="L28" s="33">
        <f t="shared" si="7"/>
        <v>-273853.93</v>
      </c>
      <c r="M28"/>
    </row>
    <row r="29" spans="1:13" s="36" customFormat="1" ht="18.75" customHeight="1">
      <c r="A29" s="34" t="s">
        <v>58</v>
      </c>
      <c r="B29" s="33">
        <f>-ROUND((B9)*$E$3,2)</f>
        <v>-14141.6</v>
      </c>
      <c r="C29" s="33">
        <f aca="true" t="shared" si="9" ref="C29:K29">-ROUND((C9)*$E$3,2)</f>
        <v>-19690</v>
      </c>
      <c r="D29" s="33">
        <f t="shared" si="9"/>
        <v>-51119.2</v>
      </c>
      <c r="E29" s="33">
        <f t="shared" si="9"/>
        <v>-45218.8</v>
      </c>
      <c r="F29" s="33">
        <f t="shared" si="9"/>
        <v>-44008.8</v>
      </c>
      <c r="G29" s="33">
        <f t="shared" si="9"/>
        <v>-24675.2</v>
      </c>
      <c r="H29" s="33">
        <f t="shared" si="9"/>
        <v>-9970.4</v>
      </c>
      <c r="I29" s="33">
        <f t="shared" si="9"/>
        <v>-14075.6</v>
      </c>
      <c r="J29" s="33">
        <f t="shared" si="9"/>
        <v>-11783.2</v>
      </c>
      <c r="K29" s="33">
        <f t="shared" si="9"/>
        <v>-31209.2</v>
      </c>
      <c r="L29" s="33">
        <f t="shared" si="7"/>
        <v>-265892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-7961.93</v>
      </c>
      <c r="J32" s="17">
        <v>0</v>
      </c>
      <c r="K32" s="17">
        <v>0</v>
      </c>
      <c r="L32" s="33">
        <f t="shared" si="7"/>
        <v>-7961.93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297093.59</v>
      </c>
      <c r="C48" s="41">
        <f aca="true" t="shared" si="12" ref="C48:K48">IF(C17+C27+C40+C49&lt;0,0,C17+C27+C49)</f>
        <v>307427.95</v>
      </c>
      <c r="D48" s="41">
        <f t="shared" si="12"/>
        <v>1043603.99</v>
      </c>
      <c r="E48" s="41">
        <f t="shared" si="12"/>
        <v>833701.2299999999</v>
      </c>
      <c r="F48" s="41">
        <f t="shared" si="12"/>
        <v>755650.7199999999</v>
      </c>
      <c r="G48" s="41">
        <f t="shared" si="12"/>
        <v>483398.42000000004</v>
      </c>
      <c r="H48" s="41">
        <f t="shared" si="12"/>
        <v>255145.12999999998</v>
      </c>
      <c r="I48" s="41">
        <f t="shared" si="12"/>
        <v>305298.52</v>
      </c>
      <c r="J48" s="41">
        <f t="shared" si="12"/>
        <v>326332.32</v>
      </c>
      <c r="K48" s="41">
        <f t="shared" si="12"/>
        <v>529022.8500000001</v>
      </c>
      <c r="L48" s="42">
        <f>SUM(B48:K48)</f>
        <v>5136674.719999999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297093.58</v>
      </c>
      <c r="C54" s="41">
        <f aca="true" t="shared" si="14" ref="C54:J54">SUM(C55:C66)</f>
        <v>307427.95</v>
      </c>
      <c r="D54" s="41">
        <f t="shared" si="14"/>
        <v>1043603.99</v>
      </c>
      <c r="E54" s="41">
        <f t="shared" si="14"/>
        <v>833701.23</v>
      </c>
      <c r="F54" s="41">
        <f t="shared" si="14"/>
        <v>755650.72</v>
      </c>
      <c r="G54" s="41">
        <f t="shared" si="14"/>
        <v>483398.42</v>
      </c>
      <c r="H54" s="41">
        <f t="shared" si="14"/>
        <v>255145.13</v>
      </c>
      <c r="I54" s="41">
        <f>SUM(I55:I69)</f>
        <v>305298.52</v>
      </c>
      <c r="J54" s="41">
        <f t="shared" si="14"/>
        <v>326332.32</v>
      </c>
      <c r="K54" s="41">
        <f>SUM(K55:K68)</f>
        <v>529022.84</v>
      </c>
      <c r="L54" s="46">
        <f>SUM(B54:K54)</f>
        <v>5136674.699999999</v>
      </c>
      <c r="M54" s="40"/>
    </row>
    <row r="55" spans="1:13" ht="18.75" customHeight="1">
      <c r="A55" s="47" t="s">
        <v>51</v>
      </c>
      <c r="B55" s="48">
        <v>297093.58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297093.58</v>
      </c>
      <c r="M55" s="40"/>
    </row>
    <row r="56" spans="1:12" ht="18.75" customHeight="1">
      <c r="A56" s="47" t="s">
        <v>61</v>
      </c>
      <c r="B56" s="17">
        <v>0</v>
      </c>
      <c r="C56" s="48">
        <v>266324.83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266324.83</v>
      </c>
    </row>
    <row r="57" spans="1:12" ht="18.75" customHeight="1">
      <c r="A57" s="47" t="s">
        <v>62</v>
      </c>
      <c r="B57" s="17">
        <v>0</v>
      </c>
      <c r="C57" s="48">
        <v>41103.12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41103.12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1043603.99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1043603.99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833701.23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833701.23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755650.72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755650.72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483398.42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483398.42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255145.13</v>
      </c>
      <c r="I62" s="17">
        <v>0</v>
      </c>
      <c r="J62" s="17">
        <v>0</v>
      </c>
      <c r="K62" s="17">
        <v>0</v>
      </c>
      <c r="L62" s="46">
        <f t="shared" si="15"/>
        <v>255145.13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326332.32</v>
      </c>
      <c r="K64" s="17">
        <v>0</v>
      </c>
      <c r="L64" s="46">
        <f t="shared" si="15"/>
        <v>326332.32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280011.79</v>
      </c>
      <c r="L65" s="46">
        <f t="shared" si="15"/>
        <v>280011.79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249011.05</v>
      </c>
      <c r="L66" s="46">
        <f t="shared" si="15"/>
        <v>249011.05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305298.52</v>
      </c>
      <c r="J69" s="53">
        <v>0</v>
      </c>
      <c r="K69" s="53">
        <v>0</v>
      </c>
      <c r="L69" s="51">
        <f>SUM(B69:K69)</f>
        <v>305298.52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2020-07-30T11:38:07Z</dcterms:modified>
  <cp:category/>
  <cp:version/>
  <cp:contentType/>
  <cp:contentStatus/>
</cp:coreProperties>
</file>