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<sst xmlns="http://schemas.openxmlformats.org/spreadsheetml/2006/main" count="79" uniqueCount="78">
  <si>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</si>
  <si>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</si>
  <si>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</si>
  <si>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</si>
  <si>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</si>
  <si>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</si>
  <si>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</si>
  <si>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</si>
  <si>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</si>
  <si>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</si>
  <si>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</si>
  <si>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</si>
  <si>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</si>
  <si>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</si>
  <si>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</si>
  <si>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</si>
  <si>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</si>
  <si>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</si>
  <si>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</si>
  <si>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</si>
  <si>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</si>
  <si>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</si>
  <si>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</si>
  <si>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</si>
  <si>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</si>
  <si>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</si>
  <si>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</si>
  <si>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</si>
  <si>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</si>
  <si>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</si>
  <si>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</si>
  <si>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</si>
  <si>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</si>
  <si>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</si>
  <si>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</si>
  <si>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</si>
  <si>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</si>
  <si>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</si>
  <si>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</si>
  <si>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</si>
  <si>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</si>
  <si>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</si>
  <si>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</si>
  <si>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</si>
  <si>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</si>
  <si>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</si>
  <si>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</si>
  <si>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</si>
  <si>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</si>
  <si>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</si>
  <si>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</si>
  <si>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</si>
  <si>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</si>
  <si>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</si>
  <si>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</si>
  <si>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</si>
  <si>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</si>
  <si>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</si>
  <si>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</si>
  <si>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</si>
  <si>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</si>
  <si>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</si>
  <si>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</si>
  <si>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</si>
  <si>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</si>
  <si>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</si>
  <si>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</si>
  <si>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</si>
  <si>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</si>
  <si>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</si>
  <si>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</si>
  <si>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</si>
  <si>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</si>
  <si>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</si>
  <si>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</si>
  <si>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</si>
  <si>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22/07/20 - VENCIMENTO 29/07/20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</si>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</sst>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47569</v>
      </c>
      <c r="C7" s="10">
        <f>C8+C11</f>
        <v>66222</v>
      </c>
      <c r="D7" s="10">
        <f aca="true" t="shared" si="0" ref="D7:K7">D8+D11</f>
        <v>176293</v>
      </c>
      <c r="E7" s="10">
        <f t="shared" si="0"/>
        <v>167636</v>
      </c>
      <c r="F7" s="10">
        <f t="shared" si="0"/>
        <v>175650</v>
      </c>
      <c r="G7" s="10">
        <f t="shared" si="0"/>
        <v>84180</v>
      </c>
      <c r="H7" s="10">
        <f t="shared" si="0"/>
        <v>37818</v>
      </c>
      <c r="I7" s="10">
        <f t="shared" si="0"/>
        <v>71962</v>
      </c>
      <c r="J7" s="10">
        <f t="shared" si="0"/>
        <v>51401</v>
      </c>
      <c r="K7" s="10">
        <f t="shared" si="0"/>
        <v>128026</v>
      </c>
      <c r="L7" s="10">
        <f>SUM(B7:K7)</f>
        <v>1006757</v>
      </c>
      <c r="M7" s="11"/>
    </row>
    <row r="8" spans="1:13" ht="17.25" customHeight="1">
      <c r="A8" s="12" t="s">
        <v>18</v>
      </c>
      <c r="B8" s="13">
        <f>B9+B10</f>
        <v>3227</v>
      </c>
      <c r="C8" s="13">
        <f aca="true" t="shared" si="1" ref="C8:K8">C9+C10</f>
        <v>4542</v>
      </c>
      <c r="D8" s="13">
        <f t="shared" si="1"/>
        <v>11702</v>
      </c>
      <c r="E8" s="13">
        <f t="shared" si="1"/>
        <v>10444</v>
      </c>
      <c r="F8" s="13">
        <f t="shared" si="1"/>
        <v>9898</v>
      </c>
      <c r="G8" s="13">
        <f t="shared" si="1"/>
        <v>5716</v>
      </c>
      <c r="H8" s="13">
        <f t="shared" si="1"/>
        <v>2285</v>
      </c>
      <c r="I8" s="13">
        <f t="shared" si="1"/>
        <v>3135</v>
      </c>
      <c r="J8" s="13">
        <f t="shared" si="1"/>
        <v>2630</v>
      </c>
      <c r="K8" s="13">
        <f t="shared" si="1"/>
        <v>7158</v>
      </c>
      <c r="L8" s="13">
        <f>SUM(B8:K8)</f>
        <v>60737</v>
      </c>
      <c r="M8"/>
    </row>
    <row r="9" spans="1:13" ht="17.25" customHeight="1">
      <c r="A9" s="14" t="s">
        <v>19</v>
      </c>
      <c r="B9" s="15">
        <v>3224</v>
      </c>
      <c r="C9" s="15">
        <v>4542</v>
      </c>
      <c r="D9" s="15">
        <v>11702</v>
      </c>
      <c r="E9" s="15">
        <v>10444</v>
      </c>
      <c r="F9" s="15">
        <v>9898</v>
      </c>
      <c r="G9" s="15">
        <v>5716</v>
      </c>
      <c r="H9" s="15">
        <v>2285</v>
      </c>
      <c r="I9" s="15">
        <v>3135</v>
      </c>
      <c r="J9" s="15">
        <v>2630</v>
      </c>
      <c r="K9" s="15">
        <v>7158</v>
      </c>
      <c r="L9" s="13">
        <f>SUM(B9:K9)</f>
        <v>60734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44342</v>
      </c>
      <c r="C11" s="15">
        <v>61680</v>
      </c>
      <c r="D11" s="15">
        <v>164591</v>
      </c>
      <c r="E11" s="15">
        <v>157192</v>
      </c>
      <c r="F11" s="15">
        <v>165752</v>
      </c>
      <c r="G11" s="15">
        <v>78464</v>
      </c>
      <c r="H11" s="15">
        <v>35533</v>
      </c>
      <c r="I11" s="15">
        <v>68827</v>
      </c>
      <c r="J11" s="15">
        <v>48771</v>
      </c>
      <c r="K11" s="15">
        <v>120868</v>
      </c>
      <c r="L11" s="13">
        <f>SUM(B11:K11)</f>
        <v>946020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1.165654268924286</v>
      </c>
      <c r="C15" s="22">
        <v>1.626056740785128</v>
      </c>
      <c r="D15" s="22">
        <v>1.715076262958421</v>
      </c>
      <c r="E15" s="22">
        <v>1.421131063466733</v>
      </c>
      <c r="F15" s="22">
        <v>1.382140087543309</v>
      </c>
      <c r="G15" s="22">
        <v>1.663265470417124</v>
      </c>
      <c r="H15" s="22">
        <v>1.746788135545801</v>
      </c>
      <c r="I15" s="22">
        <v>1.405047419986099</v>
      </c>
      <c r="J15" s="22">
        <v>1.824622758040821</v>
      </c>
      <c r="K15" s="22">
        <v>1.513083531097405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313816.95999999996</v>
      </c>
      <c r="C17" s="25">
        <f aca="true" t="shared" si="2" ref="C17:K17">C18+C19+C20+C21+C22+C23+C24</f>
        <v>328180.78</v>
      </c>
      <c r="D17" s="25">
        <f t="shared" si="2"/>
        <v>1096267.2799999998</v>
      </c>
      <c r="E17" s="25">
        <f t="shared" si="2"/>
        <v>877211.36</v>
      </c>
      <c r="F17" s="25">
        <f t="shared" si="2"/>
        <v>800001.38</v>
      </c>
      <c r="G17" s="25">
        <f t="shared" si="2"/>
        <v>510311.73</v>
      </c>
      <c r="H17" s="25">
        <f t="shared" si="2"/>
        <v>263896.35</v>
      </c>
      <c r="I17" s="25">
        <f t="shared" si="2"/>
        <v>329743.82999999996</v>
      </c>
      <c r="J17" s="25">
        <f t="shared" si="2"/>
        <v>336553.73000000004</v>
      </c>
      <c r="K17" s="25">
        <f t="shared" si="2"/>
        <v>567163.54</v>
      </c>
      <c r="L17" s="25">
        <f>L18+L19+L20+L21+L22+L23+L24</f>
        <v>5423146.9399999995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273821.43</v>
      </c>
      <c r="C18" s="33">
        <f t="shared" si="3"/>
        <v>205394.16</v>
      </c>
      <c r="D18" s="33">
        <f t="shared" si="3"/>
        <v>651191.08</v>
      </c>
      <c r="E18" s="33">
        <f t="shared" si="3"/>
        <v>626221.04</v>
      </c>
      <c r="F18" s="33">
        <f t="shared" si="3"/>
        <v>580839.42</v>
      </c>
      <c r="G18" s="33">
        <f t="shared" si="3"/>
        <v>305884.87</v>
      </c>
      <c r="H18" s="33">
        <f t="shared" si="3"/>
        <v>151408.14</v>
      </c>
      <c r="I18" s="33">
        <f t="shared" si="3"/>
        <v>239295.24</v>
      </c>
      <c r="J18" s="33">
        <f t="shared" si="3"/>
        <v>184036.14</v>
      </c>
      <c r="K18" s="33">
        <f t="shared" si="3"/>
        <v>374258.41</v>
      </c>
      <c r="L18" s="33">
        <f aca="true" t="shared" si="4" ref="L18:L24">SUM(B18:K18)</f>
        <v>3592349.93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45359.69</v>
      </c>
      <c r="C19" s="33">
        <f t="shared" si="5"/>
        <v>128588.4</v>
      </c>
      <c r="D19" s="33">
        <f t="shared" si="5"/>
        <v>465651.28</v>
      </c>
      <c r="E19" s="33">
        <f t="shared" si="5"/>
        <v>263721.13</v>
      </c>
      <c r="F19" s="33">
        <f t="shared" si="5"/>
        <v>221962.03</v>
      </c>
      <c r="G19" s="33">
        <f t="shared" si="5"/>
        <v>202882.87</v>
      </c>
      <c r="H19" s="33">
        <f t="shared" si="5"/>
        <v>113069.8</v>
      </c>
      <c r="I19" s="33">
        <f t="shared" si="5"/>
        <v>96925.92</v>
      </c>
      <c r="J19" s="33">
        <f t="shared" si="5"/>
        <v>151760.39</v>
      </c>
      <c r="K19" s="33">
        <f t="shared" si="5"/>
        <v>192025.83</v>
      </c>
      <c r="L19" s="33">
        <f t="shared" si="4"/>
        <v>1881947.3399999999</v>
      </c>
      <c r="M19"/>
    </row>
    <row r="20" spans="1:13" ht="17.25" customHeight="1">
      <c r="A20" s="27" t="s">
        <v>26</v>
      </c>
      <c r="B20" s="33">
        <v>1730.04</v>
      </c>
      <c r="C20" s="33">
        <v>4918.78</v>
      </c>
      <c r="D20" s="33">
        <v>17766.04</v>
      </c>
      <c r="E20" s="33">
        <v>16070.83</v>
      </c>
      <c r="F20" s="33">
        <v>23249.98</v>
      </c>
      <c r="G20" s="33">
        <v>16710.09</v>
      </c>
      <c r="H20" s="33">
        <v>7041.7</v>
      </c>
      <c r="I20" s="33">
        <v>4240.32</v>
      </c>
      <c r="J20" s="33">
        <v>8947.08</v>
      </c>
      <c r="K20" s="33">
        <v>20163.42</v>
      </c>
      <c r="L20" s="33">
        <f t="shared" si="4"/>
        <v>120838.28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-8418.06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-15166.1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-178607.91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-14185.6</v>
      </c>
      <c r="C27" s="33">
        <f t="shared" si="6"/>
        <v>-19984.8</v>
      </c>
      <c r="D27" s="33">
        <f t="shared" si="6"/>
        <v>-51488.8</v>
      </c>
      <c r="E27" s="33">
        <f t="shared" si="6"/>
        <v>-45953.6</v>
      </c>
      <c r="F27" s="33">
        <f t="shared" si="6"/>
        <v>-43551.2</v>
      </c>
      <c r="G27" s="33">
        <f t="shared" si="6"/>
        <v>-25150.4</v>
      </c>
      <c r="H27" s="33">
        <f t="shared" si="6"/>
        <v>-10054</v>
      </c>
      <c r="I27" s="33">
        <f t="shared" si="6"/>
        <v>-22396.239999999998</v>
      </c>
      <c r="J27" s="33">
        <f t="shared" si="6"/>
        <v>-11572</v>
      </c>
      <c r="K27" s="33">
        <f t="shared" si="6"/>
        <v>-31495.2</v>
      </c>
      <c r="L27" s="33">
        <f aca="true" t="shared" si="7" ref="L27:L33">SUM(B27:K27)</f>
        <v>-275831.83999999997</v>
      </c>
      <c r="M27"/>
    </row>
    <row r="28" spans="1:13" ht="18.75" customHeight="1">
      <c r="A28" s="27" t="s">
        <v>30</v>
      </c>
      <c r="B28" s="33">
        <f>B29+B30+B31+B32</f>
        <v>-14185.6</v>
      </c>
      <c r="C28" s="33">
        <f aca="true" t="shared" si="8" ref="C28:K28">C29+C30+C31+C32</f>
        <v>-19984.8</v>
      </c>
      <c r="D28" s="33">
        <f t="shared" si="8"/>
        <v>-51488.8</v>
      </c>
      <c r="E28" s="33">
        <f t="shared" si="8"/>
        <v>-45953.6</v>
      </c>
      <c r="F28" s="33">
        <f t="shared" si="8"/>
        <v>-43551.2</v>
      </c>
      <c r="G28" s="33">
        <f t="shared" si="8"/>
        <v>-25150.4</v>
      </c>
      <c r="H28" s="33">
        <f t="shared" si="8"/>
        <v>-10054</v>
      </c>
      <c r="I28" s="33">
        <f t="shared" si="8"/>
        <v>-22396.239999999998</v>
      </c>
      <c r="J28" s="33">
        <f t="shared" si="8"/>
        <v>-11572</v>
      </c>
      <c r="K28" s="33">
        <f t="shared" si="8"/>
        <v>-31495.2</v>
      </c>
      <c r="L28" s="33">
        <f t="shared" si="7"/>
        <v>-275831.83999999997</v>
      </c>
      <c r="M28"/>
    </row>
    <row r="29" spans="1:13" s="36" customFormat="1" ht="18.75" customHeight="1">
      <c r="A29" s="34" t="s">
        <v>58</v>
      </c>
      <c r="B29" s="33">
        <f>-ROUND((B9)*$E$3,2)</f>
        <v>-14185.6</v>
      </c>
      <c r="C29" s="33">
        <f aca="true" t="shared" si="9" ref="C29:K29">-ROUND((C9)*$E$3,2)</f>
        <v>-19984.8</v>
      </c>
      <c r="D29" s="33">
        <f t="shared" si="9"/>
        <v>-51488.8</v>
      </c>
      <c r="E29" s="33">
        <f t="shared" si="9"/>
        <v>-45953.6</v>
      </c>
      <c r="F29" s="33">
        <f t="shared" si="9"/>
        <v>-43551.2</v>
      </c>
      <c r="G29" s="33">
        <f t="shared" si="9"/>
        <v>-25150.4</v>
      </c>
      <c r="H29" s="33">
        <f t="shared" si="9"/>
        <v>-10054</v>
      </c>
      <c r="I29" s="33">
        <f t="shared" si="9"/>
        <v>-13794</v>
      </c>
      <c r="J29" s="33">
        <f t="shared" si="9"/>
        <v>-11572</v>
      </c>
      <c r="K29" s="33">
        <f t="shared" si="9"/>
        <v>-31495.2</v>
      </c>
      <c r="L29" s="33">
        <f t="shared" si="7"/>
        <v>-267229.6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-8596.61</v>
      </c>
      <c r="J32" s="17">
        <v>0</v>
      </c>
      <c r="K32" s="17">
        <v>0</v>
      </c>
      <c r="L32" s="33">
        <f t="shared" si="7"/>
        <v>-8596.61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291875.81999999995</v>
      </c>
      <c r="C48" s="41">
        <f aca="true" t="shared" si="12" ref="C48:K48">IF(C17+C27+C40+C49&lt;0,0,C17+C27+C49)</f>
        <v>288665.82000000007</v>
      </c>
      <c r="D48" s="41">
        <f t="shared" si="12"/>
        <v>988586.3599999996</v>
      </c>
      <c r="E48" s="41">
        <f t="shared" si="12"/>
        <v>771575.8500000002</v>
      </c>
      <c r="F48" s="41">
        <f t="shared" si="12"/>
        <v>706294.85</v>
      </c>
      <c r="G48" s="41">
        <f t="shared" si="12"/>
        <v>484243.13</v>
      </c>
      <c r="H48" s="41">
        <f t="shared" si="12"/>
        <v>252875.68999999994</v>
      </c>
      <c r="I48" s="41">
        <f t="shared" si="12"/>
        <v>277819.73999999993</v>
      </c>
      <c r="J48" s="41">
        <f t="shared" si="12"/>
        <v>324981.73000000004</v>
      </c>
      <c r="K48" s="41">
        <f t="shared" si="12"/>
        <v>509703.7200000001</v>
      </c>
      <c r="L48" s="42">
        <f>SUM(B48:K48)</f>
        <v>4896622.709999999</v>
      </c>
      <c r="M48" s="55"/>
    </row>
    <row r="49" spans="1:12" ht="18.75" customHeight="1">
      <c r="A49" s="27" t="s">
        <v>48</v>
      </c>
      <c r="B49" s="33">
        <v>-7755.540000000037</v>
      </c>
      <c r="C49" s="33">
        <v>-19530.159999999974</v>
      </c>
      <c r="D49" s="33">
        <v>-56192.12000000011</v>
      </c>
      <c r="E49" s="33">
        <v>-59681.9099999998</v>
      </c>
      <c r="F49" s="33">
        <v>-50155.330000000075</v>
      </c>
      <c r="G49" s="33">
        <v>-918.1999999999534</v>
      </c>
      <c r="H49" s="33">
        <v>-966.6600000000326</v>
      </c>
      <c r="I49" s="33">
        <v>-29527.850000000035</v>
      </c>
      <c r="J49" s="18">
        <v>0</v>
      </c>
      <c r="K49" s="33">
        <v>-25964.619999999995</v>
      </c>
      <c r="L49" s="33">
        <f>SUM(C49:K49)</f>
        <v>-242936.84999999998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291875.82</v>
      </c>
      <c r="C54" s="41">
        <f aca="true" t="shared" si="14" ref="C54:J54">SUM(C55:C66)</f>
        <v>288665.81</v>
      </c>
      <c r="D54" s="41">
        <f t="shared" si="14"/>
        <v>988586.38</v>
      </c>
      <c r="E54" s="41">
        <f t="shared" si="14"/>
        <v>771575.85</v>
      </c>
      <c r="F54" s="41">
        <f t="shared" si="14"/>
        <v>706294.84</v>
      </c>
      <c r="G54" s="41">
        <f t="shared" si="14"/>
        <v>484243.13</v>
      </c>
      <c r="H54" s="41">
        <f t="shared" si="14"/>
        <v>252875.72</v>
      </c>
      <c r="I54" s="41">
        <f>SUM(I55:I69)</f>
        <v>277819.73999999993</v>
      </c>
      <c r="J54" s="41">
        <f t="shared" si="14"/>
        <v>324981.73000000004</v>
      </c>
      <c r="K54" s="41">
        <f>SUM(K55:K68)</f>
        <v>509703.70999999996</v>
      </c>
      <c r="L54" s="46">
        <f>SUM(B54:K54)</f>
        <v>4896622.7299999995</v>
      </c>
      <c r="M54" s="40"/>
    </row>
    <row r="55" spans="1:13" ht="18.75" customHeight="1">
      <c r="A55" s="47" t="s">
        <v>51</v>
      </c>
      <c r="B55" s="48">
        <v>291875.82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291875.82</v>
      </c>
      <c r="M55" s="40"/>
    </row>
    <row r="56" spans="1:12" ht="18.75" customHeight="1">
      <c r="A56" s="47" t="s">
        <v>61</v>
      </c>
      <c r="B56" s="17">
        <v>0</v>
      </c>
      <c r="C56" s="48">
        <v>251889.79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251889.79</v>
      </c>
    </row>
    <row r="57" spans="1:12" ht="18.75" customHeight="1">
      <c r="A57" s="47" t="s">
        <v>62</v>
      </c>
      <c r="B57" s="17">
        <v>0</v>
      </c>
      <c r="C57" s="48">
        <v>36776.02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36776.02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988586.38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988586.38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771575.85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771575.85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706294.84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706294.84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484243.13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484243.13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252875.72</v>
      </c>
      <c r="I62" s="17">
        <v>0</v>
      </c>
      <c r="J62" s="17">
        <v>0</v>
      </c>
      <c r="K62" s="17">
        <v>0</v>
      </c>
      <c r="L62" s="46">
        <f t="shared" si="15"/>
        <v>252875.72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324981.73000000004</v>
      </c>
      <c r="K64" s="17">
        <v>0</v>
      </c>
      <c r="L64" s="46">
        <f t="shared" si="15"/>
        <v>324981.73000000004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295984.94</v>
      </c>
      <c r="L65" s="46">
        <f t="shared" si="15"/>
        <v>295984.94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213718.77</v>
      </c>
      <c r="L66" s="46">
        <f t="shared" si="15"/>
        <v>213718.77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277819.73999999993</v>
      </c>
      <c r="J69" s="53">
        <v>0</v>
      </c>
      <c r="K69" s="53">
        <v>0</v>
      </c>
      <c r="L69" s="51">
        <f>SUM(B69:K69)</f>
        <v>277819.73999999993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2020-07-28T20:28:47Z</dcterms:modified>
  <cp:category/>
  <cp:version/>
  <cp:contentType/>
  <cp:contentStatus/>
</cp:coreProperties>
</file>