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<sst xmlns="http://schemas.openxmlformats.org/spreadsheetml/2006/main" count="80" uniqueCount="79">
  <si>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</si>
  <si>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</si>
  <si>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</si>
  <si>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</si>
  <si>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</si>
  <si>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</si>
  <si>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</si>
  <si>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</si>
  <si>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</si>
  <si>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</si>
  <si>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</si>
  <si>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</si>
  <si>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</si>
  <si>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</si>
  <si>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</si>
  <si>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</si>
  <si>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</si>
  <si>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</si>
  <si>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</si>
  <si>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</si>
  <si>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</si>
  <si>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</si>
  <si>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</si>
  <si>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</si>
  <si>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</si>
  <si>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</si>
  <si>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</si>
  <si>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</si>
  <si>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</si>
  <si>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</si>
  <si>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</si>
  <si>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</si>
  <si>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</si>
  <si>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</si>
  <si>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</si>
  <si>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</si>
  <si>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</si>
  <si>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</si>
  <si>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</si>
  <si>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</si>
  <si>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</si>
  <si>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</si>
  <si>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</si>
  <si>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</si>
  <si>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</si>
  <si>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</si>
  <si>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</si>
  <si>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</si>
  <si>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</si>
  <si>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</si>
  <si>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</si>
  <si>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</si>
  <si>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</si>
  <si>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</si>
  <si>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</si>
  <si>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</si>
  <si>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</si>
  <si>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</si>
  <si>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</si>
  <si>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</si>
  <si>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</si>
  <si>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</si>
  <si>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</si>
  <si>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</si>
  <si>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</si>
  <si>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</si>
  <si>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</si>
  <si>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</si>
  <si>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</si>
  <si>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</si>
  <si>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</si>
  <si>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</si>
  <si>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</si>
  <si>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</si>
  <si>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</si>
  <si>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21/07/20 - VENCIMENTO 28/07/20</t>
  </si>
  <si>
    <t>7.15. Consórcio KBPX</t>
  </si>
  <si>
    <t>5.3. Revisão de Remuneração pelo Transporte Coletivo ¹</t>
  </si>
  <si>
    <t>¹ Revisão do fator de transição de 01 a 12/07/20.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</si>
</sst>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47137</v>
      </c>
      <c r="C7" s="10">
        <f>C8+C11</f>
        <v>65489</v>
      </c>
      <c r="D7" s="10">
        <f aca="true" t="shared" si="0" ref="D7:K7">D8+D11</f>
        <v>173987</v>
      </c>
      <c r="E7" s="10">
        <f t="shared" si="0"/>
        <v>165691</v>
      </c>
      <c r="F7" s="10">
        <f t="shared" si="0"/>
        <v>174142</v>
      </c>
      <c r="G7" s="10">
        <f t="shared" si="0"/>
        <v>84783</v>
      </c>
      <c r="H7" s="10">
        <f t="shared" si="0"/>
        <v>37056</v>
      </c>
      <c r="I7" s="10">
        <f t="shared" si="0"/>
        <v>71549</v>
      </c>
      <c r="J7" s="10">
        <f t="shared" si="0"/>
        <v>50550</v>
      </c>
      <c r="K7" s="10">
        <f t="shared" si="0"/>
        <v>124806</v>
      </c>
      <c r="L7" s="10">
        <f>SUM(B7:K7)</f>
        <v>995190</v>
      </c>
      <c r="M7" s="11"/>
    </row>
    <row r="8" spans="1:13" ht="17.25" customHeight="1">
      <c r="A8" s="12" t="s">
        <v>18</v>
      </c>
      <c r="B8" s="13">
        <f>B9+B10</f>
        <v>3274</v>
      </c>
      <c r="C8" s="13">
        <f aca="true" t="shared" si="1" ref="C8:K8">C9+C10</f>
        <v>4522</v>
      </c>
      <c r="D8" s="13">
        <f t="shared" si="1"/>
        <v>11941</v>
      </c>
      <c r="E8" s="13">
        <f t="shared" si="1"/>
        <v>10548</v>
      </c>
      <c r="F8" s="13">
        <f t="shared" si="1"/>
        <v>10039</v>
      </c>
      <c r="G8" s="13">
        <f t="shared" si="1"/>
        <v>5769</v>
      </c>
      <c r="H8" s="13">
        <f t="shared" si="1"/>
        <v>2233</v>
      </c>
      <c r="I8" s="13">
        <f t="shared" si="1"/>
        <v>3229</v>
      </c>
      <c r="J8" s="13">
        <f t="shared" si="1"/>
        <v>2676</v>
      </c>
      <c r="K8" s="13">
        <f t="shared" si="1"/>
        <v>7051</v>
      </c>
      <c r="L8" s="13">
        <f>SUM(B8:K8)</f>
        <v>61282</v>
      </c>
      <c r="M8"/>
    </row>
    <row r="9" spans="1:13" ht="17.25" customHeight="1">
      <c r="A9" s="14" t="s">
        <v>19</v>
      </c>
      <c r="B9" s="15">
        <v>3270</v>
      </c>
      <c r="C9" s="15">
        <v>4522</v>
      </c>
      <c r="D9" s="15">
        <v>11941</v>
      </c>
      <c r="E9" s="15">
        <v>10548</v>
      </c>
      <c r="F9" s="15">
        <v>10039</v>
      </c>
      <c r="G9" s="15">
        <v>5769</v>
      </c>
      <c r="H9" s="15">
        <v>2233</v>
      </c>
      <c r="I9" s="15">
        <v>3229</v>
      </c>
      <c r="J9" s="15">
        <v>2676</v>
      </c>
      <c r="K9" s="15">
        <v>7051</v>
      </c>
      <c r="L9" s="13">
        <f>SUM(B9:K9)</f>
        <v>61278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43863</v>
      </c>
      <c r="C11" s="15">
        <v>60967</v>
      </c>
      <c r="D11" s="15">
        <v>162046</v>
      </c>
      <c r="E11" s="15">
        <v>155143</v>
      </c>
      <c r="F11" s="15">
        <v>164103</v>
      </c>
      <c r="G11" s="15">
        <v>79014</v>
      </c>
      <c r="H11" s="15">
        <v>34823</v>
      </c>
      <c r="I11" s="15">
        <v>68320</v>
      </c>
      <c r="J11" s="15">
        <v>47874</v>
      </c>
      <c r="K11" s="15">
        <v>117755</v>
      </c>
      <c r="L11" s="13">
        <f>SUM(B11:K11)</f>
        <v>933908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1.196322930045138</v>
      </c>
      <c r="C15" s="22">
        <v>1.632297563387623</v>
      </c>
      <c r="D15" s="22">
        <v>1.734288187925911</v>
      </c>
      <c r="E15" s="22">
        <v>1.434870387904426</v>
      </c>
      <c r="F15" s="22">
        <v>1.391917884376287</v>
      </c>
      <c r="G15" s="22">
        <v>1.653615082804266</v>
      </c>
      <c r="H15" s="22">
        <v>1.776904242573477</v>
      </c>
      <c r="I15" s="22">
        <v>1.411581536036637</v>
      </c>
      <c r="J15" s="22">
        <v>1.851317302579847</v>
      </c>
      <c r="K15" s="22">
        <v>1.545548579981379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319067.1</v>
      </c>
      <c r="C17" s="25">
        <f aca="true" t="shared" si="2" ref="C17:K17">C18+C19+C20+C21+C22+C23+C24</f>
        <v>325581.99</v>
      </c>
      <c r="D17" s="25">
        <f t="shared" si="2"/>
        <v>1093805.7699999998</v>
      </c>
      <c r="E17" s="25">
        <f t="shared" si="2"/>
        <v>874965.7800000001</v>
      </c>
      <c r="F17" s="25">
        <f t="shared" si="2"/>
        <v>797876.6599999999</v>
      </c>
      <c r="G17" s="25">
        <f t="shared" si="2"/>
        <v>509801.77</v>
      </c>
      <c r="H17" s="25">
        <f t="shared" si="2"/>
        <v>264147.49</v>
      </c>
      <c r="I17" s="25">
        <f t="shared" si="2"/>
        <v>329326.42</v>
      </c>
      <c r="J17" s="25">
        <f t="shared" si="2"/>
        <v>335613.66</v>
      </c>
      <c r="K17" s="25">
        <f t="shared" si="2"/>
        <v>557998.15</v>
      </c>
      <c r="L17" s="25">
        <f>L18+L19+L20+L21+L22+L23+L24</f>
        <v>5408184.789999999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271334.71</v>
      </c>
      <c r="C18" s="33">
        <f t="shared" si="3"/>
        <v>203120.68</v>
      </c>
      <c r="D18" s="33">
        <f t="shared" si="3"/>
        <v>642673.18</v>
      </c>
      <c r="E18" s="33">
        <f t="shared" si="3"/>
        <v>618955.3</v>
      </c>
      <c r="F18" s="33">
        <f t="shared" si="3"/>
        <v>575852.77</v>
      </c>
      <c r="G18" s="33">
        <f t="shared" si="3"/>
        <v>308075.99</v>
      </c>
      <c r="H18" s="33">
        <f t="shared" si="3"/>
        <v>148357.4</v>
      </c>
      <c r="I18" s="33">
        <f t="shared" si="3"/>
        <v>237921.89</v>
      </c>
      <c r="J18" s="33">
        <f t="shared" si="3"/>
        <v>180989.22</v>
      </c>
      <c r="K18" s="33">
        <f t="shared" si="3"/>
        <v>364845.38</v>
      </c>
      <c r="L18" s="33">
        <f aca="true" t="shared" si="4" ref="L18:L24">SUM(B18:K18)</f>
        <v>3552126.52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53269.23</v>
      </c>
      <c r="C19" s="33">
        <f t="shared" si="5"/>
        <v>128432.71</v>
      </c>
      <c r="D19" s="33">
        <f t="shared" si="5"/>
        <v>471907.32</v>
      </c>
      <c r="E19" s="33">
        <f t="shared" si="5"/>
        <v>269165.33</v>
      </c>
      <c r="F19" s="33">
        <f t="shared" si="5"/>
        <v>225687</v>
      </c>
      <c r="G19" s="33">
        <f t="shared" si="5"/>
        <v>201363.11</v>
      </c>
      <c r="H19" s="33">
        <f t="shared" si="5"/>
        <v>115259.49</v>
      </c>
      <c r="I19" s="33">
        <f t="shared" si="5"/>
        <v>97924.26</v>
      </c>
      <c r="J19" s="33">
        <f t="shared" si="5"/>
        <v>154079.25</v>
      </c>
      <c r="K19" s="33">
        <f t="shared" si="5"/>
        <v>199040.88</v>
      </c>
      <c r="L19" s="33">
        <f t="shared" si="4"/>
        <v>1916128.58</v>
      </c>
      <c r="M19"/>
    </row>
    <row r="20" spans="1:13" ht="17.25" customHeight="1">
      <c r="A20" s="27" t="s">
        <v>26</v>
      </c>
      <c r="B20" s="33">
        <v>1562.12</v>
      </c>
      <c r="C20" s="33">
        <v>4749.16</v>
      </c>
      <c r="D20" s="33">
        <v>17566.39</v>
      </c>
      <c r="E20" s="33">
        <v>15646.79</v>
      </c>
      <c r="F20" s="33">
        <v>22386.94</v>
      </c>
      <c r="G20" s="33">
        <v>15530.92</v>
      </c>
      <c r="H20" s="33">
        <v>8153.89</v>
      </c>
      <c r="I20" s="33">
        <v>4197.92</v>
      </c>
      <c r="J20" s="33">
        <v>8735.07</v>
      </c>
      <c r="K20" s="33">
        <v>13396.01</v>
      </c>
      <c r="L20" s="33">
        <f t="shared" si="4"/>
        <v>111925.20999999998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-178614.82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-326822.64</v>
      </c>
      <c r="C27" s="33">
        <f t="shared" si="6"/>
        <v>-345112.14999999997</v>
      </c>
      <c r="D27" s="33">
        <f t="shared" si="6"/>
        <v>-1149997.89</v>
      </c>
      <c r="E27" s="33">
        <f t="shared" si="6"/>
        <v>-934647.69</v>
      </c>
      <c r="F27" s="33">
        <f t="shared" si="6"/>
        <v>-848031.99</v>
      </c>
      <c r="G27" s="33">
        <f t="shared" si="6"/>
        <v>-510719.97</v>
      </c>
      <c r="H27" s="33">
        <f t="shared" si="6"/>
        <v>-265114.15</v>
      </c>
      <c r="I27" s="33">
        <f t="shared" si="6"/>
        <v>-358854.27</v>
      </c>
      <c r="J27" s="33">
        <f t="shared" si="6"/>
        <v>-330074.30000000005</v>
      </c>
      <c r="K27" s="33">
        <f t="shared" si="6"/>
        <v>-583962.77</v>
      </c>
      <c r="L27" s="33">
        <f aca="true" t="shared" si="7" ref="L27:L33">SUM(B27:K27)</f>
        <v>-5653337.82</v>
      </c>
      <c r="M27"/>
    </row>
    <row r="28" spans="1:13" ht="18.75" customHeight="1">
      <c r="A28" s="27" t="s">
        <v>30</v>
      </c>
      <c r="B28" s="33">
        <f>B29+B30+B31+B32</f>
        <v>-14388</v>
      </c>
      <c r="C28" s="33">
        <f aca="true" t="shared" si="8" ref="C28:K28">C29+C30+C31+C32</f>
        <v>-19896.8</v>
      </c>
      <c r="D28" s="33">
        <f t="shared" si="8"/>
        <v>-52540.4</v>
      </c>
      <c r="E28" s="33">
        <f t="shared" si="8"/>
        <v>-46411.2</v>
      </c>
      <c r="F28" s="33">
        <f t="shared" si="8"/>
        <v>-44171.6</v>
      </c>
      <c r="G28" s="33">
        <f t="shared" si="8"/>
        <v>-25383.6</v>
      </c>
      <c r="H28" s="33">
        <f t="shared" si="8"/>
        <v>-9825.2</v>
      </c>
      <c r="I28" s="33">
        <f t="shared" si="8"/>
        <v>-31259.94</v>
      </c>
      <c r="J28" s="33">
        <f t="shared" si="8"/>
        <v>-11774.4</v>
      </c>
      <c r="K28" s="33">
        <f t="shared" si="8"/>
        <v>-31024.4</v>
      </c>
      <c r="L28" s="33">
        <f t="shared" si="7"/>
        <v>-286675.54000000004</v>
      </c>
      <c r="M28"/>
    </row>
    <row r="29" spans="1:13" s="36" customFormat="1" ht="18.75" customHeight="1">
      <c r="A29" s="34" t="s">
        <v>57</v>
      </c>
      <c r="B29" s="33">
        <f>-ROUND((B9)*$E$3,2)</f>
        <v>-14388</v>
      </c>
      <c r="C29" s="33">
        <f aca="true" t="shared" si="9" ref="C29:K29">-ROUND((C9)*$E$3,2)</f>
        <v>-19896.8</v>
      </c>
      <c r="D29" s="33">
        <f t="shared" si="9"/>
        <v>-52540.4</v>
      </c>
      <c r="E29" s="33">
        <f t="shared" si="9"/>
        <v>-46411.2</v>
      </c>
      <c r="F29" s="33">
        <f t="shared" si="9"/>
        <v>-44171.6</v>
      </c>
      <c r="G29" s="33">
        <f t="shared" si="9"/>
        <v>-25383.6</v>
      </c>
      <c r="H29" s="33">
        <f t="shared" si="9"/>
        <v>-9825.2</v>
      </c>
      <c r="I29" s="33">
        <f t="shared" si="9"/>
        <v>-14207.6</v>
      </c>
      <c r="J29" s="33">
        <f t="shared" si="9"/>
        <v>-11774.4</v>
      </c>
      <c r="K29" s="33">
        <f t="shared" si="9"/>
        <v>-31024.4</v>
      </c>
      <c r="L29" s="33">
        <f t="shared" si="7"/>
        <v>-269623.20000000007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-17046.71</v>
      </c>
      <c r="J32" s="17">
        <v>0</v>
      </c>
      <c r="K32" s="17">
        <v>0</v>
      </c>
      <c r="L32" s="33">
        <f t="shared" si="7"/>
        <v>-17046.71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-312434.64</v>
      </c>
      <c r="C46" s="33">
        <v>-325215.35</v>
      </c>
      <c r="D46" s="33">
        <v>-1097457.49</v>
      </c>
      <c r="E46" s="33">
        <v>-888236.49</v>
      </c>
      <c r="F46" s="33">
        <v>-803860.39</v>
      </c>
      <c r="G46" s="33">
        <v>-485336.37</v>
      </c>
      <c r="H46" s="33">
        <v>-255288.95</v>
      </c>
      <c r="I46" s="33">
        <v>-327594.33</v>
      </c>
      <c r="J46" s="33">
        <v>-318299.9</v>
      </c>
      <c r="K46" s="33">
        <v>-552938.37</v>
      </c>
      <c r="L46" s="42">
        <f>SUM(B46:K46)</f>
        <v>-5366662.28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0</v>
      </c>
      <c r="C48" s="41">
        <f aca="true" t="shared" si="12" ref="C48:K48">IF(C17+C27+C40+C49&lt;0,0,C17+C27+C49)</f>
        <v>0</v>
      </c>
      <c r="D48" s="41">
        <f t="shared" si="12"/>
        <v>0</v>
      </c>
      <c r="E48" s="41">
        <f t="shared" si="12"/>
        <v>0</v>
      </c>
      <c r="F48" s="41">
        <f t="shared" si="12"/>
        <v>0</v>
      </c>
      <c r="G48" s="41">
        <f t="shared" si="12"/>
        <v>0</v>
      </c>
      <c r="H48" s="41">
        <f t="shared" si="12"/>
        <v>0</v>
      </c>
      <c r="I48" s="41">
        <f t="shared" si="12"/>
        <v>0</v>
      </c>
      <c r="J48" s="41">
        <f t="shared" si="12"/>
        <v>5539.359999999928</v>
      </c>
      <c r="K48" s="41">
        <f t="shared" si="12"/>
        <v>0</v>
      </c>
      <c r="L48" s="42">
        <f>SUM(B48:K48)</f>
        <v>5539.359999999928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-7755.540000000037</v>
      </c>
      <c r="C50" s="33">
        <f aca="true" t="shared" si="13" ref="C50:K50">IF(C17+C27+C40+C49&gt;0,0,C17+C27+C49)</f>
        <v>-19530.159999999974</v>
      </c>
      <c r="D50" s="33">
        <f t="shared" si="13"/>
        <v>-56192.12000000011</v>
      </c>
      <c r="E50" s="33">
        <f t="shared" si="13"/>
        <v>-59681.9099999998</v>
      </c>
      <c r="F50" s="33">
        <f t="shared" si="13"/>
        <v>-50155.330000000075</v>
      </c>
      <c r="G50" s="33">
        <f t="shared" si="13"/>
        <v>-918.1999999999534</v>
      </c>
      <c r="H50" s="33">
        <f t="shared" si="13"/>
        <v>-966.6600000000326</v>
      </c>
      <c r="I50" s="33">
        <f t="shared" si="13"/>
        <v>-29527.850000000035</v>
      </c>
      <c r="J50" s="33">
        <f t="shared" si="13"/>
        <v>0</v>
      </c>
      <c r="K50" s="33">
        <f t="shared" si="13"/>
        <v>-25964.619999999995</v>
      </c>
      <c r="L50" s="42">
        <f>SUM(B50:K50)</f>
        <v>-250692.39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0</v>
      </c>
      <c r="C54" s="41">
        <f aca="true" t="shared" si="14" ref="C54:J54">SUM(C55:C66)</f>
        <v>0</v>
      </c>
      <c r="D54" s="41">
        <f t="shared" si="14"/>
        <v>0</v>
      </c>
      <c r="E54" s="41">
        <f t="shared" si="14"/>
        <v>0</v>
      </c>
      <c r="F54" s="41">
        <f t="shared" si="14"/>
        <v>0</v>
      </c>
      <c r="G54" s="41">
        <f t="shared" si="14"/>
        <v>0</v>
      </c>
      <c r="H54" s="41">
        <f t="shared" si="14"/>
        <v>0</v>
      </c>
      <c r="I54" s="41">
        <f>SUM(I55:I69)</f>
        <v>0</v>
      </c>
      <c r="J54" s="41">
        <f t="shared" si="14"/>
        <v>5539.37</v>
      </c>
      <c r="K54" s="41">
        <f>SUM(K55:K68)</f>
        <v>0</v>
      </c>
      <c r="L54" s="46">
        <f>SUM(B54:K54)</f>
        <v>5539.37</v>
      </c>
      <c r="M54" s="40"/>
    </row>
    <row r="55" spans="1:13" ht="18.75" customHeight="1">
      <c r="A55" s="47" t="s">
        <v>50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60</v>
      </c>
      <c r="B56" s="17">
        <v>0</v>
      </c>
      <c r="C56" s="48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0</v>
      </c>
    </row>
    <row r="57" spans="1:12" ht="18.75" customHeight="1">
      <c r="A57" s="47" t="s">
        <v>61</v>
      </c>
      <c r="B57" s="17">
        <v>0</v>
      </c>
      <c r="C57" s="48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0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0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0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0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0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0</v>
      </c>
      <c r="I62" s="17">
        <v>0</v>
      </c>
      <c r="J62" s="17">
        <v>0</v>
      </c>
      <c r="K62" s="17">
        <v>0</v>
      </c>
      <c r="L62" s="46">
        <f t="shared" si="15"/>
        <v>0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5539.37</v>
      </c>
      <c r="K64" s="17">
        <v>0</v>
      </c>
      <c r="L64" s="46">
        <f t="shared" si="15"/>
        <v>5539.37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5"/>
        <v>0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5"/>
        <v>0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9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0">
        <f>SUM(B69:K69)</f>
        <v>0</v>
      </c>
    </row>
    <row r="70" spans="1:12" ht="18" customHeight="1">
      <c r="A70" s="53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2020-07-28T14:24:35Z</dcterms:modified>
  <cp:category/>
  <cp:version/>
  <cp:contentType/>
  <cp:contentStatus/>
</cp:coreProperties>
</file>