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<sst xmlns="http://schemas.openxmlformats.org/spreadsheetml/2006/main" count="79" uniqueCount="78">
  <si>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</si>
  <si>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</si>
  <si>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</si>
  <si>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</si>
  <si>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</si>
  <si>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</si>
  <si>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</si>
  <si>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</si>
  <si>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</si>
  <si>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</si>
  <si>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</si>
  <si>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</si>
  <si>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</si>
  <si>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</si>
  <si>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</si>
  <si>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</si>
  <si>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</si>
  <si>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</si>
  <si>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</si>
  <si>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</si>
  <si>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</si>
  <si>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</si>
  <si>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</si>
  <si>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</si>
  <si>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</si>
  <si>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</si>
  <si>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</si>
  <si>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</si>
  <si>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</si>
  <si>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</si>
  <si>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</si>
  <si>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</si>
  <si>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</si>
  <si>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</si>
  <si>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</si>
  <si>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</si>
  <si>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</si>
  <si>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</si>
  <si>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</si>
  <si>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</si>
  <si>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</si>
  <si>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</si>
  <si>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</si>
  <si>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</si>
  <si>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</si>
  <si>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</si>
  <si>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</si>
  <si>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</si>
  <si>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</si>
  <si>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</si>
  <si>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</si>
  <si>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</si>
  <si>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</si>
  <si>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</si>
  <si>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</si>
  <si>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</si>
  <si>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</si>
  <si>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</si>
  <si>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</si>
  <si>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</si>
  <si>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</si>
  <si>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</si>
  <si>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</si>
  <si>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</si>
  <si>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</si>
  <si>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</si>
  <si>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</si>
  <si>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</si>
  <si>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</si>
  <si>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</si>
  <si>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</si>
  <si>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</si>
  <si>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</si>
  <si>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</si>
  <si>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</si>
  <si>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</si>
  <si>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19/07/20 - VENCIMENTO 24/07/20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</si>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</sst>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12003</v>
      </c>
      <c r="C7" s="10">
        <f>C8+C11</f>
        <v>18601</v>
      </c>
      <c r="D7" s="10">
        <f aca="true" t="shared" si="0" ref="D7:K7">D8+D11</f>
        <v>51000</v>
      </c>
      <c r="E7" s="10">
        <f t="shared" si="0"/>
        <v>55525</v>
      </c>
      <c r="F7" s="10">
        <f t="shared" si="0"/>
        <v>61297</v>
      </c>
      <c r="G7" s="10">
        <f t="shared" si="0"/>
        <v>22084</v>
      </c>
      <c r="H7" s="10">
        <f t="shared" si="0"/>
        <v>10765</v>
      </c>
      <c r="I7" s="10">
        <f t="shared" si="0"/>
        <v>23023</v>
      </c>
      <c r="J7" s="10">
        <f t="shared" si="0"/>
        <v>12935</v>
      </c>
      <c r="K7" s="10">
        <f t="shared" si="0"/>
        <v>40967</v>
      </c>
      <c r="L7" s="10">
        <f>SUM(B7:K7)</f>
        <v>308200</v>
      </c>
      <c r="M7" s="11"/>
    </row>
    <row r="8" spans="1:13" ht="17.25" customHeight="1">
      <c r="A8" s="12" t="s">
        <v>18</v>
      </c>
      <c r="B8" s="13">
        <f>B9+B10</f>
        <v>1100</v>
      </c>
      <c r="C8" s="13">
        <f aca="true" t="shared" si="1" ref="C8:K8">C9+C10</f>
        <v>1647</v>
      </c>
      <c r="D8" s="13">
        <f t="shared" si="1"/>
        <v>4611</v>
      </c>
      <c r="E8" s="13">
        <f t="shared" si="1"/>
        <v>4901</v>
      </c>
      <c r="F8" s="13">
        <f t="shared" si="1"/>
        <v>5349</v>
      </c>
      <c r="G8" s="13">
        <f t="shared" si="1"/>
        <v>1807</v>
      </c>
      <c r="H8" s="13">
        <f t="shared" si="1"/>
        <v>841</v>
      </c>
      <c r="I8" s="13">
        <f t="shared" si="1"/>
        <v>1322</v>
      </c>
      <c r="J8" s="13">
        <f t="shared" si="1"/>
        <v>685</v>
      </c>
      <c r="K8" s="13">
        <f t="shared" si="1"/>
        <v>2394</v>
      </c>
      <c r="L8" s="13">
        <f>SUM(B8:K8)</f>
        <v>24657</v>
      </c>
      <c r="M8"/>
    </row>
    <row r="9" spans="1:13" ht="17.25" customHeight="1">
      <c r="A9" s="14" t="s">
        <v>19</v>
      </c>
      <c r="B9" s="15">
        <v>1099</v>
      </c>
      <c r="C9" s="15">
        <v>1647</v>
      </c>
      <c r="D9" s="15">
        <v>4611</v>
      </c>
      <c r="E9" s="15">
        <v>4901</v>
      </c>
      <c r="F9" s="15">
        <v>5349</v>
      </c>
      <c r="G9" s="15">
        <v>1807</v>
      </c>
      <c r="H9" s="15">
        <v>841</v>
      </c>
      <c r="I9" s="15">
        <v>1322</v>
      </c>
      <c r="J9" s="15">
        <v>685</v>
      </c>
      <c r="K9" s="15">
        <v>2394</v>
      </c>
      <c r="L9" s="13">
        <f>SUM(B9:K9)</f>
        <v>24656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10903</v>
      </c>
      <c r="C11" s="15">
        <v>16954</v>
      </c>
      <c r="D11" s="15">
        <v>46389</v>
      </c>
      <c r="E11" s="15">
        <v>50624</v>
      </c>
      <c r="F11" s="15">
        <v>55948</v>
      </c>
      <c r="G11" s="15">
        <v>20277</v>
      </c>
      <c r="H11" s="15">
        <v>9924</v>
      </c>
      <c r="I11" s="15">
        <v>21701</v>
      </c>
      <c r="J11" s="15">
        <v>12250</v>
      </c>
      <c r="K11" s="15">
        <v>38573</v>
      </c>
      <c r="L11" s="13">
        <f>SUM(B11:K11)</f>
        <v>283543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1.230619340014838</v>
      </c>
      <c r="C15" s="22">
        <v>1.633017923605657</v>
      </c>
      <c r="D15" s="22">
        <v>1.778716415942049</v>
      </c>
      <c r="E15" s="22">
        <v>1.45662143381414</v>
      </c>
      <c r="F15" s="22">
        <v>1.424807650419879</v>
      </c>
      <c r="G15" s="22">
        <v>1.451508304922148</v>
      </c>
      <c r="H15" s="22">
        <v>1.836327732255679</v>
      </c>
      <c r="I15" s="22">
        <v>1.351317259018425</v>
      </c>
      <c r="J15" s="22">
        <v>1.858121560475531</v>
      </c>
      <c r="K15" s="22">
        <v>1.501343668974885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78267.28999999998</v>
      </c>
      <c r="C17" s="25">
        <f aca="true" t="shared" si="2" ref="C17:K17">C18+C19+C20+C21+C22+C23+C24</f>
        <v>88702.43</v>
      </c>
      <c r="D17" s="25">
        <f t="shared" si="2"/>
        <v>310891.63</v>
      </c>
      <c r="E17" s="25">
        <f t="shared" si="2"/>
        <v>285923.36</v>
      </c>
      <c r="F17" s="25">
        <f t="shared" si="2"/>
        <v>278522.69999999995</v>
      </c>
      <c r="G17" s="25">
        <f t="shared" si="2"/>
        <v>109056.97</v>
      </c>
      <c r="H17" s="25">
        <f t="shared" si="2"/>
        <v>76467.42</v>
      </c>
      <c r="I17" s="25">
        <f t="shared" si="2"/>
        <v>97154.6</v>
      </c>
      <c r="J17" s="25">
        <f t="shared" si="2"/>
        <v>83676.66000000002</v>
      </c>
      <c r="K17" s="25">
        <f t="shared" si="2"/>
        <v>169046.37</v>
      </c>
      <c r="L17" s="25">
        <f>L18+L19+L20+L21+L22+L23+L24</f>
        <v>1577709.43</v>
      </c>
      <c r="M17"/>
    </row>
    <row r="18" spans="1:13" ht="17.25" customHeight="1">
      <c r="A18" s="26" t="s">
        <v>24</v>
      </c>
      <c r="B18" s="33">
        <f aca="true" t="shared" si="3" ref="B18:K18">ROUND(B13*B7,2)</f>
        <v>69092.87</v>
      </c>
      <c r="C18" s="33">
        <f t="shared" si="3"/>
        <v>57692.86</v>
      </c>
      <c r="D18" s="33">
        <f t="shared" si="3"/>
        <v>188383.8</v>
      </c>
      <c r="E18" s="33">
        <f t="shared" si="3"/>
        <v>207419.19</v>
      </c>
      <c r="F18" s="33">
        <f t="shared" si="3"/>
        <v>202696.92</v>
      </c>
      <c r="G18" s="33">
        <f t="shared" si="3"/>
        <v>80246.63</v>
      </c>
      <c r="H18" s="33">
        <f t="shared" si="3"/>
        <v>43098.75</v>
      </c>
      <c r="I18" s="33">
        <f t="shared" si="3"/>
        <v>76558.38</v>
      </c>
      <c r="J18" s="33">
        <f t="shared" si="3"/>
        <v>46312.47</v>
      </c>
      <c r="K18" s="33">
        <f t="shared" si="3"/>
        <v>119758.83</v>
      </c>
      <c r="L18" s="33">
        <f aca="true" t="shared" si="4" ref="L18:L24">SUM(B18:K18)</f>
        <v>1091260.7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15934.15</v>
      </c>
      <c r="C19" s="33">
        <f t="shared" si="5"/>
        <v>36520.61</v>
      </c>
      <c r="D19" s="33">
        <f t="shared" si="5"/>
        <v>146697.56</v>
      </c>
      <c r="E19" s="33">
        <f t="shared" si="5"/>
        <v>94712.05</v>
      </c>
      <c r="F19" s="33">
        <f t="shared" si="5"/>
        <v>86107.2</v>
      </c>
      <c r="G19" s="33">
        <f t="shared" si="5"/>
        <v>36232.02</v>
      </c>
      <c r="H19" s="33">
        <f t="shared" si="5"/>
        <v>36044.68</v>
      </c>
      <c r="I19" s="33">
        <f t="shared" si="5"/>
        <v>26896.28</v>
      </c>
      <c r="J19" s="33">
        <f t="shared" si="5"/>
        <v>39741.73</v>
      </c>
      <c r="K19" s="33">
        <f t="shared" si="5"/>
        <v>60040.33</v>
      </c>
      <c r="L19" s="33">
        <f t="shared" si="4"/>
        <v>578926.61</v>
      </c>
      <c r="M19"/>
    </row>
    <row r="20" spans="1:13" ht="17.25" customHeight="1">
      <c r="A20" s="27" t="s">
        <v>26</v>
      </c>
      <c r="B20" s="33">
        <v>339.23</v>
      </c>
      <c r="C20" s="33">
        <v>5258</v>
      </c>
      <c r="D20" s="33">
        <v>14151.39</v>
      </c>
      <c r="E20" s="33">
        <v>12593.76</v>
      </c>
      <c r="F20" s="33">
        <v>15764.72</v>
      </c>
      <c r="G20" s="33">
        <v>8964.57</v>
      </c>
      <c r="H20" s="33">
        <v>4947.28</v>
      </c>
      <c r="I20" s="33">
        <v>4409.94</v>
      </c>
      <c r="J20" s="33">
        <v>5809.24</v>
      </c>
      <c r="K20" s="33">
        <v>8523.05</v>
      </c>
      <c r="L20" s="33">
        <f t="shared" si="4"/>
        <v>80761.18000000001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-120.52</v>
      </c>
      <c r="D23" s="33">
        <v>0</v>
      </c>
      <c r="E23" s="33">
        <v>0</v>
      </c>
      <c r="F23" s="33">
        <v>0</v>
      </c>
      <c r="G23" s="33">
        <v>-2991.25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-3111.77</v>
      </c>
      <c r="M23"/>
    </row>
    <row r="24" spans="1:13" ht="17.25" customHeight="1">
      <c r="A24" s="27" t="s">
        <v>74</v>
      </c>
      <c r="B24" s="33">
        <v>-8422.82</v>
      </c>
      <c r="C24" s="33">
        <v>-10648.52</v>
      </c>
      <c r="D24" s="33">
        <v>-38341.12</v>
      </c>
      <c r="E24" s="33">
        <v>-28801.64</v>
      </c>
      <c r="F24" s="33">
        <v>-27370</v>
      </c>
      <c r="G24" s="33">
        <v>-13395</v>
      </c>
      <c r="H24" s="33">
        <v>-8947.15</v>
      </c>
      <c r="I24" s="33">
        <v>-10710</v>
      </c>
      <c r="J24" s="33">
        <v>-10834.5</v>
      </c>
      <c r="K24" s="33">
        <v>-19275.84</v>
      </c>
      <c r="L24" s="33">
        <f t="shared" si="4"/>
        <v>-176746.59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-4835.6</v>
      </c>
      <c r="C27" s="33">
        <f t="shared" si="6"/>
        <v>-7246.8</v>
      </c>
      <c r="D27" s="33">
        <f t="shared" si="6"/>
        <v>-20288.4</v>
      </c>
      <c r="E27" s="33">
        <f t="shared" si="6"/>
        <v>-21564.4</v>
      </c>
      <c r="F27" s="33">
        <f t="shared" si="6"/>
        <v>-23535.6</v>
      </c>
      <c r="G27" s="33">
        <f t="shared" si="6"/>
        <v>-7950.8</v>
      </c>
      <c r="H27" s="33">
        <f t="shared" si="6"/>
        <v>-3700.4</v>
      </c>
      <c r="I27" s="33">
        <f t="shared" si="6"/>
        <v>-5816.8</v>
      </c>
      <c r="J27" s="33">
        <f t="shared" si="6"/>
        <v>-3014</v>
      </c>
      <c r="K27" s="33">
        <f t="shared" si="6"/>
        <v>-10533.6</v>
      </c>
      <c r="L27" s="33">
        <f aca="true" t="shared" si="7" ref="L27:L33">SUM(B27:K27)</f>
        <v>-108486.40000000001</v>
      </c>
      <c r="M27"/>
    </row>
    <row r="28" spans="1:13" ht="18.75" customHeight="1">
      <c r="A28" s="27" t="s">
        <v>30</v>
      </c>
      <c r="B28" s="33">
        <f>B29+B30+B31+B32</f>
        <v>-4835.6</v>
      </c>
      <c r="C28" s="33">
        <f aca="true" t="shared" si="8" ref="C28:K28">C29+C30+C31+C32</f>
        <v>-7246.8</v>
      </c>
      <c r="D28" s="33">
        <f t="shared" si="8"/>
        <v>-20288.4</v>
      </c>
      <c r="E28" s="33">
        <f t="shared" si="8"/>
        <v>-21564.4</v>
      </c>
      <c r="F28" s="33">
        <f t="shared" si="8"/>
        <v>-23535.6</v>
      </c>
      <c r="G28" s="33">
        <f t="shared" si="8"/>
        <v>-7950.8</v>
      </c>
      <c r="H28" s="33">
        <f t="shared" si="8"/>
        <v>-3700.4</v>
      </c>
      <c r="I28" s="33">
        <f t="shared" si="8"/>
        <v>-5816.8</v>
      </c>
      <c r="J28" s="33">
        <f t="shared" si="8"/>
        <v>-3014</v>
      </c>
      <c r="K28" s="33">
        <f t="shared" si="8"/>
        <v>-10533.6</v>
      </c>
      <c r="L28" s="33">
        <f t="shared" si="7"/>
        <v>-108486.40000000001</v>
      </c>
      <c r="M28"/>
    </row>
    <row r="29" spans="1:13" s="36" customFormat="1" ht="18.75" customHeight="1">
      <c r="A29" s="34" t="s">
        <v>58</v>
      </c>
      <c r="B29" s="33">
        <f>-ROUND((B9)*$E$3,2)</f>
        <v>-4835.6</v>
      </c>
      <c r="C29" s="33">
        <f aca="true" t="shared" si="9" ref="C29:K29">-ROUND((C9)*$E$3,2)</f>
        <v>-7246.8</v>
      </c>
      <c r="D29" s="33">
        <f t="shared" si="9"/>
        <v>-20288.4</v>
      </c>
      <c r="E29" s="33">
        <f t="shared" si="9"/>
        <v>-21564.4</v>
      </c>
      <c r="F29" s="33">
        <f t="shared" si="9"/>
        <v>-23535.6</v>
      </c>
      <c r="G29" s="33">
        <f t="shared" si="9"/>
        <v>-7950.8</v>
      </c>
      <c r="H29" s="33">
        <f t="shared" si="9"/>
        <v>-3700.4</v>
      </c>
      <c r="I29" s="33">
        <f t="shared" si="9"/>
        <v>-5816.8</v>
      </c>
      <c r="J29" s="33">
        <f t="shared" si="9"/>
        <v>-3014</v>
      </c>
      <c r="K29" s="33">
        <f t="shared" si="9"/>
        <v>-10533.6</v>
      </c>
      <c r="L29" s="33">
        <f t="shared" si="7"/>
        <v>-108486.40000000001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73431.68999999997</v>
      </c>
      <c r="C48" s="41">
        <f aca="true" t="shared" si="12" ref="C48:K48">IF(C17+C27+C40+C49&lt;0,0,C17+C27+C49)</f>
        <v>81455.62999999999</v>
      </c>
      <c r="D48" s="41">
        <f t="shared" si="12"/>
        <v>290603.23</v>
      </c>
      <c r="E48" s="41">
        <f t="shared" si="12"/>
        <v>264358.95999999996</v>
      </c>
      <c r="F48" s="41">
        <f t="shared" si="12"/>
        <v>254987.09999999995</v>
      </c>
      <c r="G48" s="41">
        <f t="shared" si="12"/>
        <v>101106.17</v>
      </c>
      <c r="H48" s="41">
        <f t="shared" si="12"/>
        <v>72767.02</v>
      </c>
      <c r="I48" s="41">
        <f t="shared" si="12"/>
        <v>91337.8</v>
      </c>
      <c r="J48" s="41">
        <f t="shared" si="12"/>
        <v>80662.66000000002</v>
      </c>
      <c r="K48" s="41">
        <f t="shared" si="12"/>
        <v>158512.77</v>
      </c>
      <c r="L48" s="42">
        <f>SUM(B48:K48)</f>
        <v>1469223.0299999998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73431.69</v>
      </c>
      <c r="C54" s="41">
        <f aca="true" t="shared" si="14" ref="C54:J54">SUM(C55:C66)</f>
        <v>81455.62999999999</v>
      </c>
      <c r="D54" s="41">
        <f t="shared" si="14"/>
        <v>290603.23</v>
      </c>
      <c r="E54" s="41">
        <f t="shared" si="14"/>
        <v>264358.96</v>
      </c>
      <c r="F54" s="41">
        <f t="shared" si="14"/>
        <v>254987.1</v>
      </c>
      <c r="G54" s="41">
        <f t="shared" si="14"/>
        <v>101106.17</v>
      </c>
      <c r="H54" s="41">
        <f t="shared" si="14"/>
        <v>72767.03</v>
      </c>
      <c r="I54" s="41">
        <f>SUM(I55:I69)</f>
        <v>91337.8</v>
      </c>
      <c r="J54" s="41">
        <f t="shared" si="14"/>
        <v>80662.66000000002</v>
      </c>
      <c r="K54" s="41">
        <f>SUM(K55:K68)</f>
        <v>158512.77</v>
      </c>
      <c r="L54" s="46">
        <f>SUM(B54:K54)</f>
        <v>1469223.04</v>
      </c>
      <c r="M54" s="40"/>
    </row>
    <row r="55" spans="1:13" ht="18.75" customHeight="1">
      <c r="A55" s="47" t="s">
        <v>51</v>
      </c>
      <c r="B55" s="48">
        <v>73431.69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73431.69</v>
      </c>
      <c r="M55" s="40"/>
    </row>
    <row r="56" spans="1:12" ht="18.75" customHeight="1">
      <c r="A56" s="47" t="s">
        <v>61</v>
      </c>
      <c r="B56" s="17">
        <v>0</v>
      </c>
      <c r="C56" s="48">
        <v>70996.73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70996.73</v>
      </c>
    </row>
    <row r="57" spans="1:12" ht="18.75" customHeight="1">
      <c r="A57" s="47" t="s">
        <v>62</v>
      </c>
      <c r="B57" s="17">
        <v>0</v>
      </c>
      <c r="C57" s="48">
        <v>10458.9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10458.9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290603.23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290603.23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264358.96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264358.96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254987.1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254987.1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101106.17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101106.17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72767.03</v>
      </c>
      <c r="I62" s="17">
        <v>0</v>
      </c>
      <c r="J62" s="17">
        <v>0</v>
      </c>
      <c r="K62" s="17">
        <v>0</v>
      </c>
      <c r="L62" s="46">
        <f t="shared" si="15"/>
        <v>72767.03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80662.66000000002</v>
      </c>
      <c r="K64" s="17">
        <v>0</v>
      </c>
      <c r="L64" s="46">
        <f t="shared" si="15"/>
        <v>80662.66000000002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65386.52</v>
      </c>
      <c r="L65" s="46">
        <f t="shared" si="15"/>
        <v>65386.52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93126.25</v>
      </c>
      <c r="L66" s="46">
        <f t="shared" si="15"/>
        <v>93126.25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91337.8</v>
      </c>
      <c r="J69" s="53">
        <v>0</v>
      </c>
      <c r="K69" s="53">
        <v>0</v>
      </c>
      <c r="L69" s="51">
        <f>SUM(B69:K69)</f>
        <v>91337.8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2020-07-24T11:56:17Z</dcterms:modified>
  <cp:category/>
  <cp:version/>
  <cp:contentType/>
  <cp:contentStatus/>
</cp:coreProperties>
</file>