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<sst xmlns="http://schemas.openxmlformats.org/spreadsheetml/2006/main" count="79" uniqueCount="78">
  <si>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</si>
  <si>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</si>
  <si>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</si>
  <si>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</si>
  <si>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</si>
  <si>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</si>
  <si>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</si>
  <si>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</si>
  <si>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</si>
  <si>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</si>
  <si>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</si>
  <si>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</si>
  <si>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</si>
  <si>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</si>
  <si>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</si>
  <si>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</si>
  <si>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</si>
  <si>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</si>
  <si>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</si>
  <si>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</si>
  <si>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</si>
  <si>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</si>
  <si>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</si>
  <si>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</si>
  <si>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</si>
  <si>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</si>
  <si>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</si>
  <si>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</si>
  <si>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</si>
  <si>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</si>
  <si>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</si>
  <si>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</si>
  <si>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</si>
  <si>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</si>
  <si>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</si>
  <si>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</si>
  <si>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</si>
  <si>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</si>
  <si>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</si>
  <si>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</si>
  <si>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</si>
  <si>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</si>
  <si>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</si>
  <si>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</si>
  <si>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</si>
  <si>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</si>
  <si>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</si>
  <si>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</si>
  <si>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</si>
  <si>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</si>
  <si>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</si>
  <si>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</si>
  <si>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</si>
  <si>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</si>
  <si>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</si>
  <si>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</si>
  <si>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</si>
  <si>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</si>
  <si>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</si>
  <si>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</si>
  <si>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</si>
  <si>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</si>
  <si>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</si>
  <si>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</si>
  <si>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</si>
  <si>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</si>
  <si>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</si>
  <si>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</si>
  <si>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</si>
  <si>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</si>
  <si>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</si>
  <si>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</si>
  <si>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</si>
  <si>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</si>
  <si>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</si>
  <si>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</si>
  <si>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18/07/20 - VENCIMENTO 24/07/20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</si>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</sst>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28056</v>
      </c>
      <c r="C7" s="10">
        <f>C8+C11</f>
        <v>41557</v>
      </c>
      <c r="D7" s="10">
        <f aca="true" t="shared" si="0" ref="D7:K7">D8+D11</f>
        <v>108720</v>
      </c>
      <c r="E7" s="10">
        <f t="shared" si="0"/>
        <v>110448</v>
      </c>
      <c r="F7" s="10">
        <f t="shared" si="0"/>
        <v>114475</v>
      </c>
      <c r="G7" s="10">
        <f t="shared" si="0"/>
        <v>47320</v>
      </c>
      <c r="H7" s="10">
        <f t="shared" si="0"/>
        <v>20447</v>
      </c>
      <c r="I7" s="10">
        <f t="shared" si="0"/>
        <v>43826</v>
      </c>
      <c r="J7" s="10">
        <f t="shared" si="0"/>
        <v>25784</v>
      </c>
      <c r="K7" s="10">
        <f t="shared" si="0"/>
        <v>76887</v>
      </c>
      <c r="L7" s="10">
        <f>SUM(B7:K7)</f>
        <v>617520</v>
      </c>
      <c r="M7" s="11"/>
    </row>
    <row r="8" spans="1:13" ht="17.25" customHeight="1">
      <c r="A8" s="12" t="s">
        <v>18</v>
      </c>
      <c r="B8" s="13">
        <f>B9+B10</f>
        <v>2516</v>
      </c>
      <c r="C8" s="13">
        <f aca="true" t="shared" si="1" ref="C8:K8">C9+C10</f>
        <v>3551</v>
      </c>
      <c r="D8" s="13">
        <f t="shared" si="1"/>
        <v>9391</v>
      </c>
      <c r="E8" s="13">
        <f t="shared" si="1"/>
        <v>8875</v>
      </c>
      <c r="F8" s="13">
        <f t="shared" si="1"/>
        <v>8436</v>
      </c>
      <c r="G8" s="13">
        <f t="shared" si="1"/>
        <v>3864</v>
      </c>
      <c r="H8" s="13">
        <f t="shared" si="1"/>
        <v>1392</v>
      </c>
      <c r="I8" s="13">
        <f t="shared" si="1"/>
        <v>2316</v>
      </c>
      <c r="J8" s="13">
        <f t="shared" si="1"/>
        <v>1455</v>
      </c>
      <c r="K8" s="13">
        <f t="shared" si="1"/>
        <v>4968</v>
      </c>
      <c r="L8" s="13">
        <f>SUM(B8:K8)</f>
        <v>46764</v>
      </c>
      <c r="M8"/>
    </row>
    <row r="9" spans="1:13" ht="17.25" customHeight="1">
      <c r="A9" s="14" t="s">
        <v>19</v>
      </c>
      <c r="B9" s="15">
        <v>2516</v>
      </c>
      <c r="C9" s="15">
        <v>3551</v>
      </c>
      <c r="D9" s="15">
        <v>9391</v>
      </c>
      <c r="E9" s="15">
        <v>8875</v>
      </c>
      <c r="F9" s="15">
        <v>8436</v>
      </c>
      <c r="G9" s="15">
        <v>3864</v>
      </c>
      <c r="H9" s="15">
        <v>1392</v>
      </c>
      <c r="I9" s="15">
        <v>2316</v>
      </c>
      <c r="J9" s="15">
        <v>1455</v>
      </c>
      <c r="K9" s="15">
        <v>4968</v>
      </c>
      <c r="L9" s="13">
        <f>SUM(B9:K9)</f>
        <v>46764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25540</v>
      </c>
      <c r="C11" s="15">
        <v>38006</v>
      </c>
      <c r="D11" s="15">
        <v>99329</v>
      </c>
      <c r="E11" s="15">
        <v>101573</v>
      </c>
      <c r="F11" s="15">
        <v>106039</v>
      </c>
      <c r="G11" s="15">
        <v>43456</v>
      </c>
      <c r="H11" s="15">
        <v>19055</v>
      </c>
      <c r="I11" s="15">
        <v>41510</v>
      </c>
      <c r="J11" s="15">
        <v>24329</v>
      </c>
      <c r="K11" s="15">
        <v>71919</v>
      </c>
      <c r="L11" s="13">
        <f>SUM(B11:K11)</f>
        <v>570756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1.238077647398329</v>
      </c>
      <c r="C15" s="22">
        <v>1.672847662287743</v>
      </c>
      <c r="D15" s="22">
        <v>1.787853620052004</v>
      </c>
      <c r="E15" s="22">
        <v>1.463303202095422</v>
      </c>
      <c r="F15" s="22">
        <v>1.434984856764012</v>
      </c>
      <c r="G15" s="22">
        <v>1.601429310843639</v>
      </c>
      <c r="H15" s="22">
        <v>1.823020968170799</v>
      </c>
      <c r="I15" s="22">
        <v>1.367122148525333</v>
      </c>
      <c r="J15" s="22">
        <v>1.868862144282502</v>
      </c>
      <c r="K15" s="22">
        <v>1.491267514649795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193356.67999999996</v>
      </c>
      <c r="C17" s="25">
        <f aca="true" t="shared" si="2" ref="C17:K17">C18+C19+C20+C21+C22+C23+C24</f>
        <v>208290.37</v>
      </c>
      <c r="D17" s="25">
        <f t="shared" si="2"/>
        <v>695616.14</v>
      </c>
      <c r="E17" s="25">
        <f t="shared" si="2"/>
        <v>588850.23</v>
      </c>
      <c r="F17" s="25">
        <f t="shared" si="2"/>
        <v>534936.0899999999</v>
      </c>
      <c r="G17" s="25">
        <f t="shared" si="2"/>
        <v>269977.11</v>
      </c>
      <c r="H17" s="25">
        <f t="shared" si="2"/>
        <v>148236.21999999997</v>
      </c>
      <c r="I17" s="25">
        <f t="shared" si="2"/>
        <v>192766.37</v>
      </c>
      <c r="J17" s="25">
        <f t="shared" si="2"/>
        <v>169980.65</v>
      </c>
      <c r="K17" s="25">
        <f t="shared" si="2"/>
        <v>324514.92999999993</v>
      </c>
      <c r="L17" s="25">
        <f>L18+L19+L20+L21+L22+L23+L24</f>
        <v>3326524.79</v>
      </c>
      <c r="M17"/>
    </row>
    <row r="18" spans="1:13" ht="17.25" customHeight="1">
      <c r="A18" s="26" t="s">
        <v>24</v>
      </c>
      <c r="B18" s="33">
        <f aca="true" t="shared" si="3" ref="B18:K18">ROUND(B13*B7,2)</f>
        <v>161498.75</v>
      </c>
      <c r="C18" s="33">
        <f t="shared" si="3"/>
        <v>128893.19</v>
      </c>
      <c r="D18" s="33">
        <f t="shared" si="3"/>
        <v>401589.94</v>
      </c>
      <c r="E18" s="33">
        <f t="shared" si="3"/>
        <v>412589.55</v>
      </c>
      <c r="F18" s="33">
        <f t="shared" si="3"/>
        <v>378545.93</v>
      </c>
      <c r="G18" s="33">
        <f t="shared" si="3"/>
        <v>171946.68</v>
      </c>
      <c r="H18" s="33">
        <f t="shared" si="3"/>
        <v>81861.61</v>
      </c>
      <c r="I18" s="33">
        <f t="shared" si="3"/>
        <v>145734.6</v>
      </c>
      <c r="J18" s="33">
        <f t="shared" si="3"/>
        <v>92317.03</v>
      </c>
      <c r="K18" s="33">
        <f t="shared" si="3"/>
        <v>224763.77</v>
      </c>
      <c r="L18" s="33">
        <f aca="true" t="shared" si="4" ref="L18:L24">SUM(B18:K18)</f>
        <v>2199741.05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38449.24</v>
      </c>
      <c r="C19" s="33">
        <f t="shared" si="5"/>
        <v>86725.48</v>
      </c>
      <c r="D19" s="33">
        <f t="shared" si="5"/>
        <v>316394.09</v>
      </c>
      <c r="E19" s="33">
        <f t="shared" si="5"/>
        <v>191154.06</v>
      </c>
      <c r="F19" s="33">
        <f t="shared" si="5"/>
        <v>164661.75</v>
      </c>
      <c r="G19" s="33">
        <f t="shared" si="5"/>
        <v>103413.77</v>
      </c>
      <c r="H19" s="33">
        <f t="shared" si="5"/>
        <v>67373.82</v>
      </c>
      <c r="I19" s="33">
        <f t="shared" si="5"/>
        <v>53502.4</v>
      </c>
      <c r="J19" s="33">
        <f t="shared" si="5"/>
        <v>80210.77</v>
      </c>
      <c r="K19" s="33">
        <f t="shared" si="5"/>
        <v>110419.14</v>
      </c>
      <c r="L19" s="33">
        <f t="shared" si="4"/>
        <v>1212304.52</v>
      </c>
      <c r="M19"/>
    </row>
    <row r="20" spans="1:13" ht="17.25" customHeight="1">
      <c r="A20" s="27" t="s">
        <v>26</v>
      </c>
      <c r="B20" s="33">
        <v>508.84</v>
      </c>
      <c r="C20" s="33">
        <v>3392.26</v>
      </c>
      <c r="D20" s="33">
        <v>15973.23</v>
      </c>
      <c r="E20" s="33">
        <v>13908.26</v>
      </c>
      <c r="F20" s="33">
        <v>17778.46</v>
      </c>
      <c r="G20" s="33">
        <v>10271.81</v>
      </c>
      <c r="H20" s="33">
        <v>6624.08</v>
      </c>
      <c r="I20" s="33">
        <v>4282.73</v>
      </c>
      <c r="J20" s="33">
        <v>5639.63</v>
      </c>
      <c r="K20" s="33">
        <v>8607.86</v>
      </c>
      <c r="L20" s="33">
        <f t="shared" si="4"/>
        <v>86987.16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-1196.5</v>
      </c>
      <c r="H23" s="33">
        <v>0</v>
      </c>
      <c r="I23" s="33">
        <v>-110.32</v>
      </c>
      <c r="J23" s="33">
        <v>0</v>
      </c>
      <c r="K23" s="33">
        <v>0</v>
      </c>
      <c r="L23" s="33">
        <f t="shared" si="4"/>
        <v>-1306.82</v>
      </c>
      <c r="M23"/>
    </row>
    <row r="24" spans="1:13" ht="17.25" customHeight="1">
      <c r="A24" s="27" t="s">
        <v>74</v>
      </c>
      <c r="B24" s="33">
        <v>-8424.01</v>
      </c>
      <c r="C24" s="33">
        <v>-10720.56</v>
      </c>
      <c r="D24" s="33">
        <v>-38341.12</v>
      </c>
      <c r="E24" s="33">
        <v>-28801.64</v>
      </c>
      <c r="F24" s="33">
        <v>-27373.91</v>
      </c>
      <c r="G24" s="33">
        <v>-14458.65</v>
      </c>
      <c r="H24" s="33">
        <v>-8947.15</v>
      </c>
      <c r="I24" s="33">
        <v>-10643.04</v>
      </c>
      <c r="J24" s="33">
        <v>-10834.5</v>
      </c>
      <c r="K24" s="33">
        <v>-19275.84</v>
      </c>
      <c r="L24" s="33">
        <f t="shared" si="4"/>
        <v>-177820.42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-11070.4</v>
      </c>
      <c r="C27" s="33">
        <f t="shared" si="6"/>
        <v>-15624.4</v>
      </c>
      <c r="D27" s="33">
        <f t="shared" si="6"/>
        <v>-41320.4</v>
      </c>
      <c r="E27" s="33">
        <f t="shared" si="6"/>
        <v>-39050</v>
      </c>
      <c r="F27" s="33">
        <f t="shared" si="6"/>
        <v>-37118.4</v>
      </c>
      <c r="G27" s="33">
        <f t="shared" si="6"/>
        <v>-17001.6</v>
      </c>
      <c r="H27" s="33">
        <f t="shared" si="6"/>
        <v>-6124.8</v>
      </c>
      <c r="I27" s="33">
        <f t="shared" si="6"/>
        <v>-10190.4</v>
      </c>
      <c r="J27" s="33">
        <f t="shared" si="6"/>
        <v>-6402</v>
      </c>
      <c r="K27" s="33">
        <f t="shared" si="6"/>
        <v>-21859.2</v>
      </c>
      <c r="L27" s="33">
        <f aca="true" t="shared" si="7" ref="L27:L33">SUM(B27:K27)</f>
        <v>-205761.6</v>
      </c>
      <c r="M27"/>
    </row>
    <row r="28" spans="1:13" ht="18.75" customHeight="1">
      <c r="A28" s="27" t="s">
        <v>30</v>
      </c>
      <c r="B28" s="33">
        <f>B29+B30+B31+B32</f>
        <v>-11070.4</v>
      </c>
      <c r="C28" s="33">
        <f aca="true" t="shared" si="8" ref="C28:K28">C29+C30+C31+C32</f>
        <v>-15624.4</v>
      </c>
      <c r="D28" s="33">
        <f t="shared" si="8"/>
        <v>-41320.4</v>
      </c>
      <c r="E28" s="33">
        <f t="shared" si="8"/>
        <v>-39050</v>
      </c>
      <c r="F28" s="33">
        <f t="shared" si="8"/>
        <v>-37118.4</v>
      </c>
      <c r="G28" s="33">
        <f t="shared" si="8"/>
        <v>-17001.6</v>
      </c>
      <c r="H28" s="33">
        <f t="shared" si="8"/>
        <v>-6124.8</v>
      </c>
      <c r="I28" s="33">
        <f t="shared" si="8"/>
        <v>-10190.4</v>
      </c>
      <c r="J28" s="33">
        <f t="shared" si="8"/>
        <v>-6402</v>
      </c>
      <c r="K28" s="33">
        <f t="shared" si="8"/>
        <v>-21859.2</v>
      </c>
      <c r="L28" s="33">
        <f t="shared" si="7"/>
        <v>-205761.6</v>
      </c>
      <c r="M28"/>
    </row>
    <row r="29" spans="1:13" s="36" customFormat="1" ht="18.75" customHeight="1">
      <c r="A29" s="34" t="s">
        <v>58</v>
      </c>
      <c r="B29" s="33">
        <f>-ROUND((B9)*$E$3,2)</f>
        <v>-11070.4</v>
      </c>
      <c r="C29" s="33">
        <f aca="true" t="shared" si="9" ref="C29:K29">-ROUND((C9)*$E$3,2)</f>
        <v>-15624.4</v>
      </c>
      <c r="D29" s="33">
        <f t="shared" si="9"/>
        <v>-41320.4</v>
      </c>
      <c r="E29" s="33">
        <f t="shared" si="9"/>
        <v>-39050</v>
      </c>
      <c r="F29" s="33">
        <f t="shared" si="9"/>
        <v>-37118.4</v>
      </c>
      <c r="G29" s="33">
        <f t="shared" si="9"/>
        <v>-17001.6</v>
      </c>
      <c r="H29" s="33">
        <f t="shared" si="9"/>
        <v>-6124.8</v>
      </c>
      <c r="I29" s="33">
        <f t="shared" si="9"/>
        <v>-10190.4</v>
      </c>
      <c r="J29" s="33">
        <f t="shared" si="9"/>
        <v>-6402</v>
      </c>
      <c r="K29" s="33">
        <f t="shared" si="9"/>
        <v>-21859.2</v>
      </c>
      <c r="L29" s="33">
        <f t="shared" si="7"/>
        <v>-205761.6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182286.27999999997</v>
      </c>
      <c r="C48" s="41">
        <f aca="true" t="shared" si="12" ref="C48:K48">IF(C17+C27+C40+C49&lt;0,0,C17+C27+C49)</f>
        <v>192665.97</v>
      </c>
      <c r="D48" s="41">
        <f t="shared" si="12"/>
        <v>654295.74</v>
      </c>
      <c r="E48" s="41">
        <f t="shared" si="12"/>
        <v>549800.23</v>
      </c>
      <c r="F48" s="41">
        <f t="shared" si="12"/>
        <v>497817.6899999998</v>
      </c>
      <c r="G48" s="41">
        <f t="shared" si="12"/>
        <v>252975.50999999998</v>
      </c>
      <c r="H48" s="41">
        <f t="shared" si="12"/>
        <v>142111.41999999998</v>
      </c>
      <c r="I48" s="41">
        <f t="shared" si="12"/>
        <v>182575.97</v>
      </c>
      <c r="J48" s="41">
        <f t="shared" si="12"/>
        <v>163578.65</v>
      </c>
      <c r="K48" s="41">
        <f t="shared" si="12"/>
        <v>302655.7299999999</v>
      </c>
      <c r="L48" s="42">
        <f>SUM(B48:K48)</f>
        <v>3120763.1899999995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182286.29</v>
      </c>
      <c r="C54" s="41">
        <f aca="true" t="shared" si="14" ref="C54:J54">SUM(C55:C66)</f>
        <v>192665.97</v>
      </c>
      <c r="D54" s="41">
        <f t="shared" si="14"/>
        <v>654295.73</v>
      </c>
      <c r="E54" s="41">
        <f t="shared" si="14"/>
        <v>549800.24</v>
      </c>
      <c r="F54" s="41">
        <f t="shared" si="14"/>
        <v>497817.69</v>
      </c>
      <c r="G54" s="41">
        <f t="shared" si="14"/>
        <v>252975.52</v>
      </c>
      <c r="H54" s="41">
        <f t="shared" si="14"/>
        <v>142111.42</v>
      </c>
      <c r="I54" s="41">
        <f>SUM(I55:I69)</f>
        <v>182575.97</v>
      </c>
      <c r="J54" s="41">
        <f t="shared" si="14"/>
        <v>163578.65</v>
      </c>
      <c r="K54" s="41">
        <f>SUM(K55:K68)</f>
        <v>302655.73</v>
      </c>
      <c r="L54" s="46">
        <f>SUM(B54:K54)</f>
        <v>3120763.21</v>
      </c>
      <c r="M54" s="40"/>
    </row>
    <row r="55" spans="1:13" ht="18.75" customHeight="1">
      <c r="A55" s="47" t="s">
        <v>51</v>
      </c>
      <c r="B55" s="48">
        <v>182286.29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182286.29</v>
      </c>
      <c r="M55" s="40"/>
    </row>
    <row r="56" spans="1:12" ht="18.75" customHeight="1">
      <c r="A56" s="47" t="s">
        <v>61</v>
      </c>
      <c r="B56" s="17">
        <v>0</v>
      </c>
      <c r="C56" s="48">
        <v>168004.73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168004.73</v>
      </c>
    </row>
    <row r="57" spans="1:12" ht="18.75" customHeight="1">
      <c r="A57" s="47" t="s">
        <v>62</v>
      </c>
      <c r="B57" s="17">
        <v>0</v>
      </c>
      <c r="C57" s="48">
        <v>24661.24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24661.24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654295.73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654295.73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549800.24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549800.24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497817.69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497817.69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252975.52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252975.52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142111.42</v>
      </c>
      <c r="I62" s="17">
        <v>0</v>
      </c>
      <c r="J62" s="17">
        <v>0</v>
      </c>
      <c r="K62" s="17">
        <v>0</v>
      </c>
      <c r="L62" s="46">
        <f t="shared" si="15"/>
        <v>142111.42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163578.65</v>
      </c>
      <c r="K64" s="17">
        <v>0</v>
      </c>
      <c r="L64" s="46">
        <f t="shared" si="15"/>
        <v>163578.65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152629.28</v>
      </c>
      <c r="L65" s="46">
        <f t="shared" si="15"/>
        <v>152629.28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150026.45</v>
      </c>
      <c r="L66" s="46">
        <f t="shared" si="15"/>
        <v>150026.45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182575.97</v>
      </c>
      <c r="J69" s="53">
        <v>0</v>
      </c>
      <c r="K69" s="53">
        <v>0</v>
      </c>
      <c r="L69" s="51">
        <f>SUM(B69:K69)</f>
        <v>182575.97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2020-07-24T11:54:59Z</dcterms:modified>
  <cp:category/>
  <cp:version/>
  <cp:contentType/>
  <cp:contentStatus/>
</cp:coreProperties>
</file>