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<sst xmlns="http://schemas.openxmlformats.org/spreadsheetml/2006/main" count="79" uniqueCount="78">
  <si>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</si>
  <si>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</si>
  <si>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</si>
  <si>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</si>
  <si>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</si>
  <si>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</si>
  <si>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</si>
  <si>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</si>
  <si>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</si>
  <si>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</si>
  <si>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</si>
  <si>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</si>
  <si>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</si>
  <si>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</si>
  <si>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</si>
  <si>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</si>
  <si>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</si>
  <si>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</si>
  <si>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</si>
  <si>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</si>
  <si>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</si>
  <si>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</si>
  <si>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</si>
  <si>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</si>
  <si>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</si>
  <si>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</si>
  <si>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</si>
  <si>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</si>
  <si>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</si>
  <si>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</si>
  <si>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</si>
  <si>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</si>
  <si>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</si>
  <si>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</si>
  <si>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</si>
  <si>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</si>
  <si>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</si>
  <si>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</si>
  <si>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</si>
  <si>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</si>
  <si>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</si>
  <si>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</si>
  <si>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</si>
  <si>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</si>
  <si>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</si>
  <si>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</si>
  <si>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</si>
  <si>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</si>
  <si>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</si>
  <si>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</si>
  <si>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</si>
  <si>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</si>
  <si>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</si>
  <si>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</si>
  <si>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</si>
  <si>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</si>
  <si>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</si>
  <si>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</si>
  <si>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</si>
  <si>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</si>
  <si>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</si>
  <si>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</si>
  <si>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</si>
  <si>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</si>
  <si>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</si>
  <si>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</si>
  <si>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</si>
  <si>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</si>
  <si>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</si>
  <si>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</si>
  <si>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</si>
  <si>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</si>
  <si>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</si>
  <si>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</si>
  <si>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</si>
  <si>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</si>
  <si>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17/07/20 - VENCIMENTO 24/07/20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</si>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</sst>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44965</v>
      </c>
      <c r="C7" s="10">
        <f>C8+C11</f>
        <v>64074</v>
      </c>
      <c r="D7" s="10">
        <f aca="true" t="shared" si="0" ref="D7:K7">D8+D11</f>
        <v>171658</v>
      </c>
      <c r="E7" s="10">
        <f t="shared" si="0"/>
        <v>163659</v>
      </c>
      <c r="F7" s="10">
        <f t="shared" si="0"/>
        <v>168363</v>
      </c>
      <c r="G7" s="10">
        <f t="shared" si="0"/>
        <v>81483</v>
      </c>
      <c r="H7" s="10">
        <f t="shared" si="0"/>
        <v>36589</v>
      </c>
      <c r="I7" s="10">
        <f t="shared" si="0"/>
        <v>71366</v>
      </c>
      <c r="J7" s="10">
        <f t="shared" si="0"/>
        <v>49355</v>
      </c>
      <c r="K7" s="10">
        <f t="shared" si="0"/>
        <v>125763</v>
      </c>
      <c r="L7" s="10">
        <f>SUM(B7:K7)</f>
        <v>977275</v>
      </c>
      <c r="M7" s="11"/>
    </row>
    <row r="8" spans="1:13" ht="17.25" customHeight="1">
      <c r="A8" s="12" t="s">
        <v>18</v>
      </c>
      <c r="B8" s="13">
        <f>B9+B10</f>
        <v>3318</v>
      </c>
      <c r="C8" s="13">
        <f aca="true" t="shared" si="1" ref="C8:K8">C9+C10</f>
        <v>4339</v>
      </c>
      <c r="D8" s="13">
        <f t="shared" si="1"/>
        <v>11865</v>
      </c>
      <c r="E8" s="13">
        <f t="shared" si="1"/>
        <v>10394</v>
      </c>
      <c r="F8" s="13">
        <f t="shared" si="1"/>
        <v>9981</v>
      </c>
      <c r="G8" s="13">
        <f t="shared" si="1"/>
        <v>5562</v>
      </c>
      <c r="H8" s="13">
        <f t="shared" si="1"/>
        <v>2310</v>
      </c>
      <c r="I8" s="13">
        <f t="shared" si="1"/>
        <v>3313</v>
      </c>
      <c r="J8" s="13">
        <f t="shared" si="1"/>
        <v>2658</v>
      </c>
      <c r="K8" s="13">
        <f t="shared" si="1"/>
        <v>7345</v>
      </c>
      <c r="L8" s="13">
        <f>SUM(B8:K8)</f>
        <v>61085</v>
      </c>
      <c r="M8"/>
    </row>
    <row r="9" spans="1:13" ht="17.25" customHeight="1">
      <c r="A9" s="14" t="s">
        <v>19</v>
      </c>
      <c r="B9" s="15">
        <v>3316</v>
      </c>
      <c r="C9" s="15">
        <v>4339</v>
      </c>
      <c r="D9" s="15">
        <v>11865</v>
      </c>
      <c r="E9" s="15">
        <v>10394</v>
      </c>
      <c r="F9" s="15">
        <v>9981</v>
      </c>
      <c r="G9" s="15">
        <v>5562</v>
      </c>
      <c r="H9" s="15">
        <v>2309</v>
      </c>
      <c r="I9" s="15">
        <v>3313</v>
      </c>
      <c r="J9" s="15">
        <v>2658</v>
      </c>
      <c r="K9" s="15">
        <v>7345</v>
      </c>
      <c r="L9" s="13">
        <f>SUM(B9:K9)</f>
        <v>61082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41647</v>
      </c>
      <c r="C11" s="15">
        <v>59735</v>
      </c>
      <c r="D11" s="15">
        <v>159793</v>
      </c>
      <c r="E11" s="15">
        <v>153265</v>
      </c>
      <c r="F11" s="15">
        <v>158382</v>
      </c>
      <c r="G11" s="15">
        <v>75921</v>
      </c>
      <c r="H11" s="15">
        <v>34279</v>
      </c>
      <c r="I11" s="15">
        <v>68053</v>
      </c>
      <c r="J11" s="15">
        <v>46697</v>
      </c>
      <c r="K11" s="15">
        <v>118418</v>
      </c>
      <c r="L11" s="13">
        <f>SUM(B11:K11)</f>
        <v>916190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1.223161022645648</v>
      </c>
      <c r="C15" s="22">
        <v>1.633017923605657</v>
      </c>
      <c r="D15" s="22">
        <v>1.757396170669332</v>
      </c>
      <c r="E15" s="22">
        <v>1.453280567315806</v>
      </c>
      <c r="F15" s="22">
        <v>1.431592467795715</v>
      </c>
      <c r="G15" s="22">
        <v>1.703648224296731</v>
      </c>
      <c r="H15" s="22">
        <v>1.79640753919387</v>
      </c>
      <c r="I15" s="22">
        <v>1.4145367852083</v>
      </c>
      <c r="J15" s="22">
        <v>1.890343239511568</v>
      </c>
      <c r="K15" s="22">
        <v>1.541648187936839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311316.08999999997</v>
      </c>
      <c r="C17" s="25">
        <f aca="true" t="shared" si="2" ref="C17:K17">C18+C19+C20+C21+C22+C23+C24</f>
        <v>318206.99000000005</v>
      </c>
      <c r="D17" s="25">
        <f t="shared" si="2"/>
        <v>1093758.6099999999</v>
      </c>
      <c r="E17" s="25">
        <f t="shared" si="2"/>
        <v>876474.27</v>
      </c>
      <c r="F17" s="25">
        <f t="shared" si="2"/>
        <v>793485.19</v>
      </c>
      <c r="G17" s="25">
        <f t="shared" si="2"/>
        <v>511960.13000000006</v>
      </c>
      <c r="H17" s="25">
        <f t="shared" si="2"/>
        <v>264376.85</v>
      </c>
      <c r="I17" s="25">
        <f t="shared" si="2"/>
        <v>329380.76999999996</v>
      </c>
      <c r="J17" s="25">
        <f t="shared" si="2"/>
        <v>335140.19</v>
      </c>
      <c r="K17" s="25">
        <f t="shared" si="2"/>
        <v>560738.76</v>
      </c>
      <c r="L17" s="25">
        <f>L18+L19+L20+L21+L22+L23+L24</f>
        <v>5394837.85</v>
      </c>
      <c r="M17"/>
    </row>
    <row r="18" spans="1:13" ht="17.25" customHeight="1">
      <c r="A18" s="26" t="s">
        <v>24</v>
      </c>
      <c r="B18" s="33">
        <f aca="true" t="shared" si="3" ref="B18:K18">ROUND(B13*B7,2)</f>
        <v>258832.03</v>
      </c>
      <c r="C18" s="33">
        <f t="shared" si="3"/>
        <v>198731.92</v>
      </c>
      <c r="D18" s="33">
        <f t="shared" si="3"/>
        <v>634070.32</v>
      </c>
      <c r="E18" s="33">
        <f t="shared" si="3"/>
        <v>611364.56</v>
      </c>
      <c r="F18" s="33">
        <f t="shared" si="3"/>
        <v>556742.77</v>
      </c>
      <c r="G18" s="33">
        <f t="shared" si="3"/>
        <v>296084.78</v>
      </c>
      <c r="H18" s="33">
        <f t="shared" si="3"/>
        <v>146487.72</v>
      </c>
      <c r="I18" s="33">
        <f t="shared" si="3"/>
        <v>237313.36</v>
      </c>
      <c r="J18" s="33">
        <f t="shared" si="3"/>
        <v>176710.64</v>
      </c>
      <c r="K18" s="33">
        <f t="shared" si="3"/>
        <v>367642.98</v>
      </c>
      <c r="L18" s="33">
        <f aca="true" t="shared" si="4" ref="L18:L24">SUM(B18:K18)</f>
        <v>3483981.08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57761.22</v>
      </c>
      <c r="C19" s="33">
        <f t="shared" si="5"/>
        <v>125800.87</v>
      </c>
      <c r="D19" s="33">
        <f t="shared" si="5"/>
        <v>480242.43</v>
      </c>
      <c r="E19" s="33">
        <f t="shared" si="5"/>
        <v>277119.67</v>
      </c>
      <c r="F19" s="33">
        <f t="shared" si="5"/>
        <v>240285.99</v>
      </c>
      <c r="G19" s="33">
        <f t="shared" si="5"/>
        <v>208339.53</v>
      </c>
      <c r="H19" s="33">
        <f t="shared" si="5"/>
        <v>116663.92</v>
      </c>
      <c r="I19" s="33">
        <f t="shared" si="5"/>
        <v>98375.12</v>
      </c>
      <c r="J19" s="33">
        <f t="shared" si="5"/>
        <v>157333.12</v>
      </c>
      <c r="K19" s="33">
        <f t="shared" si="5"/>
        <v>199133.15</v>
      </c>
      <c r="L19" s="33">
        <f t="shared" si="4"/>
        <v>1961055.02</v>
      </c>
      <c r="M19"/>
    </row>
    <row r="20" spans="1:13" ht="17.25" customHeight="1">
      <c r="A20" s="27" t="s">
        <v>26</v>
      </c>
      <c r="B20" s="33">
        <v>1818.23</v>
      </c>
      <c r="C20" s="33">
        <v>4494.74</v>
      </c>
      <c r="D20" s="33">
        <v>17786.98</v>
      </c>
      <c r="E20" s="33">
        <v>16791.68</v>
      </c>
      <c r="F20" s="33">
        <v>22506.48</v>
      </c>
      <c r="G20" s="33">
        <v>22753.17</v>
      </c>
      <c r="H20" s="33">
        <v>8848.5</v>
      </c>
      <c r="I20" s="33">
        <v>4409.94</v>
      </c>
      <c r="J20" s="33">
        <v>9286.31</v>
      </c>
      <c r="K20" s="33">
        <v>13246.75</v>
      </c>
      <c r="L20" s="33">
        <f t="shared" si="4"/>
        <v>121942.78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-241.04</v>
      </c>
      <c r="D23" s="33">
        <v>0</v>
      </c>
      <c r="E23" s="33">
        <v>0</v>
      </c>
      <c r="F23" s="33">
        <v>0</v>
      </c>
      <c r="G23" s="33">
        <v>-119.65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-360.69</v>
      </c>
      <c r="M23"/>
    </row>
    <row r="24" spans="1:13" ht="17.25" customHeight="1">
      <c r="A24" s="27" t="s">
        <v>74</v>
      </c>
      <c r="B24" s="33">
        <v>-8419.25</v>
      </c>
      <c r="C24" s="33">
        <v>-10579.5</v>
      </c>
      <c r="D24" s="33">
        <v>-38341.12</v>
      </c>
      <c r="E24" s="33">
        <v>-28801.64</v>
      </c>
      <c r="F24" s="33">
        <v>-27373.91</v>
      </c>
      <c r="G24" s="33">
        <v>-15097.7</v>
      </c>
      <c r="H24" s="33">
        <v>-8947.15</v>
      </c>
      <c r="I24" s="33">
        <v>-10717.65</v>
      </c>
      <c r="J24" s="33">
        <v>-10837.6</v>
      </c>
      <c r="K24" s="33">
        <v>-19284.12</v>
      </c>
      <c r="L24" s="33">
        <f t="shared" si="4"/>
        <v>-178399.64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-14590.4</v>
      </c>
      <c r="C27" s="33">
        <f t="shared" si="6"/>
        <v>-19091.6</v>
      </c>
      <c r="D27" s="33">
        <f t="shared" si="6"/>
        <v>-52206</v>
      </c>
      <c r="E27" s="33">
        <f t="shared" si="6"/>
        <v>-45733.6</v>
      </c>
      <c r="F27" s="33">
        <f t="shared" si="6"/>
        <v>-43916.4</v>
      </c>
      <c r="G27" s="33">
        <f t="shared" si="6"/>
        <v>-24472.8</v>
      </c>
      <c r="H27" s="33">
        <f t="shared" si="6"/>
        <v>-10294.4</v>
      </c>
      <c r="I27" s="33">
        <f t="shared" si="6"/>
        <v>-21521.91</v>
      </c>
      <c r="J27" s="33">
        <f t="shared" si="6"/>
        <v>-11695.2</v>
      </c>
      <c r="K27" s="33">
        <f t="shared" si="6"/>
        <v>-32318</v>
      </c>
      <c r="L27" s="33">
        <f aca="true" t="shared" si="7" ref="L27:L33">SUM(B27:K27)</f>
        <v>-275840.31</v>
      </c>
      <c r="M27"/>
    </row>
    <row r="28" spans="1:13" ht="18.75" customHeight="1">
      <c r="A28" s="27" t="s">
        <v>30</v>
      </c>
      <c r="B28" s="33">
        <f>B29+B30+B31+B32</f>
        <v>-14590.4</v>
      </c>
      <c r="C28" s="33">
        <f aca="true" t="shared" si="8" ref="C28:K28">C29+C30+C31+C32</f>
        <v>-19091.6</v>
      </c>
      <c r="D28" s="33">
        <f t="shared" si="8"/>
        <v>-52206</v>
      </c>
      <c r="E28" s="33">
        <f t="shared" si="8"/>
        <v>-45733.6</v>
      </c>
      <c r="F28" s="33">
        <f t="shared" si="8"/>
        <v>-43916.4</v>
      </c>
      <c r="G28" s="33">
        <f t="shared" si="8"/>
        <v>-24472.8</v>
      </c>
      <c r="H28" s="33">
        <f t="shared" si="8"/>
        <v>-10159.6</v>
      </c>
      <c r="I28" s="33">
        <f t="shared" si="8"/>
        <v>-21521.91</v>
      </c>
      <c r="J28" s="33">
        <f t="shared" si="8"/>
        <v>-11695.2</v>
      </c>
      <c r="K28" s="33">
        <f t="shared" si="8"/>
        <v>-32318</v>
      </c>
      <c r="L28" s="33">
        <f t="shared" si="7"/>
        <v>-275705.51</v>
      </c>
      <c r="M28"/>
    </row>
    <row r="29" spans="1:13" s="36" customFormat="1" ht="18.75" customHeight="1">
      <c r="A29" s="34" t="s">
        <v>58</v>
      </c>
      <c r="B29" s="33">
        <f>-ROUND((B9)*$E$3,2)</f>
        <v>-14590.4</v>
      </c>
      <c r="C29" s="33">
        <f aca="true" t="shared" si="9" ref="C29:K29">-ROUND((C9)*$E$3,2)</f>
        <v>-19091.6</v>
      </c>
      <c r="D29" s="33">
        <f t="shared" si="9"/>
        <v>-52206</v>
      </c>
      <c r="E29" s="33">
        <f t="shared" si="9"/>
        <v>-45733.6</v>
      </c>
      <c r="F29" s="33">
        <f t="shared" si="9"/>
        <v>-43916.4</v>
      </c>
      <c r="G29" s="33">
        <f t="shared" si="9"/>
        <v>-24472.8</v>
      </c>
      <c r="H29" s="33">
        <f t="shared" si="9"/>
        <v>-10159.6</v>
      </c>
      <c r="I29" s="33">
        <f t="shared" si="9"/>
        <v>-14577.2</v>
      </c>
      <c r="J29" s="33">
        <f t="shared" si="9"/>
        <v>-11695.2</v>
      </c>
      <c r="K29" s="33">
        <f t="shared" si="9"/>
        <v>-32318</v>
      </c>
      <c r="L29" s="33">
        <f t="shared" si="7"/>
        <v>-268760.80000000005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-6944.71</v>
      </c>
      <c r="J32" s="17">
        <v>0</v>
      </c>
      <c r="K32" s="17">
        <v>0</v>
      </c>
      <c r="L32" s="33">
        <f t="shared" si="7"/>
        <v>-6944.71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-134.8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-134.8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-134.8</v>
      </c>
      <c r="I41" s="17">
        <v>0</v>
      </c>
      <c r="J41" s="17">
        <v>0</v>
      </c>
      <c r="K41" s="17">
        <v>0</v>
      </c>
      <c r="L41" s="30">
        <f t="shared" si="11"/>
        <v>-134.8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296725.68999999994</v>
      </c>
      <c r="C48" s="41">
        <f aca="true" t="shared" si="12" ref="C48:K48">IF(C17+C27+C40+C49&lt;0,0,C17+C27+C49)</f>
        <v>299115.3900000001</v>
      </c>
      <c r="D48" s="41">
        <f t="shared" si="12"/>
        <v>1041552.6099999999</v>
      </c>
      <c r="E48" s="41">
        <f t="shared" si="12"/>
        <v>830740.67</v>
      </c>
      <c r="F48" s="41">
        <f t="shared" si="12"/>
        <v>749568.7899999999</v>
      </c>
      <c r="G48" s="41">
        <f t="shared" si="12"/>
        <v>487487.3300000001</v>
      </c>
      <c r="H48" s="41">
        <f t="shared" si="12"/>
        <v>254082.44999999998</v>
      </c>
      <c r="I48" s="41">
        <f t="shared" si="12"/>
        <v>307858.86</v>
      </c>
      <c r="J48" s="41">
        <f t="shared" si="12"/>
        <v>323444.99</v>
      </c>
      <c r="K48" s="41">
        <f t="shared" si="12"/>
        <v>528420.76</v>
      </c>
      <c r="L48" s="42">
        <f>SUM(B48:K48)</f>
        <v>5118997.54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296725.69</v>
      </c>
      <c r="C54" s="41">
        <f aca="true" t="shared" si="14" ref="C54:J54">SUM(C55:C66)</f>
        <v>299115.39</v>
      </c>
      <c r="D54" s="41">
        <f t="shared" si="14"/>
        <v>1041552.61</v>
      </c>
      <c r="E54" s="41">
        <f t="shared" si="14"/>
        <v>830740.68</v>
      </c>
      <c r="F54" s="41">
        <f t="shared" si="14"/>
        <v>749568.78</v>
      </c>
      <c r="G54" s="41">
        <f t="shared" si="14"/>
        <v>487487.32</v>
      </c>
      <c r="H54" s="41">
        <f t="shared" si="14"/>
        <v>254082.46</v>
      </c>
      <c r="I54" s="41">
        <f>SUM(I55:I69)</f>
        <v>307858.86</v>
      </c>
      <c r="J54" s="41">
        <f t="shared" si="14"/>
        <v>323444.99</v>
      </c>
      <c r="K54" s="41">
        <f>SUM(K55:K68)</f>
        <v>528420.76</v>
      </c>
      <c r="L54" s="46">
        <f>SUM(B54:K54)</f>
        <v>5118997.54</v>
      </c>
      <c r="M54" s="40"/>
    </row>
    <row r="55" spans="1:13" ht="18.75" customHeight="1">
      <c r="A55" s="47" t="s">
        <v>51</v>
      </c>
      <c r="B55" s="48">
        <v>296725.69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296725.69</v>
      </c>
      <c r="M55" s="40"/>
    </row>
    <row r="56" spans="1:12" ht="18.75" customHeight="1">
      <c r="A56" s="47" t="s">
        <v>61</v>
      </c>
      <c r="B56" s="17">
        <v>0</v>
      </c>
      <c r="C56" s="48">
        <v>261097.82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261097.82</v>
      </c>
    </row>
    <row r="57" spans="1:12" ht="18.75" customHeight="1">
      <c r="A57" s="47" t="s">
        <v>62</v>
      </c>
      <c r="B57" s="17">
        <v>0</v>
      </c>
      <c r="C57" s="48">
        <v>38017.57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38017.57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1041552.61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1041552.61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830740.68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830740.68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749568.78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749568.78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487487.32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487487.32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254082.46</v>
      </c>
      <c r="I62" s="17">
        <v>0</v>
      </c>
      <c r="J62" s="17">
        <v>0</v>
      </c>
      <c r="K62" s="17">
        <v>0</v>
      </c>
      <c r="L62" s="46">
        <f t="shared" si="15"/>
        <v>254082.46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323444.99</v>
      </c>
      <c r="K64" s="17">
        <v>0</v>
      </c>
      <c r="L64" s="46">
        <f t="shared" si="15"/>
        <v>323444.99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/>
      <c r="K65" s="49">
        <v>290472.89</v>
      </c>
      <c r="L65" s="46">
        <f t="shared" si="15"/>
        <v>290472.89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237947.87</v>
      </c>
      <c r="L66" s="46">
        <f t="shared" si="15"/>
        <v>237947.87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307858.86</v>
      </c>
      <c r="J69" s="53">
        <v>0</v>
      </c>
      <c r="K69" s="53">
        <v>0</v>
      </c>
      <c r="L69" s="51">
        <f>SUM(B69:K69)</f>
        <v>307858.86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2020-07-24T11:51:31Z</dcterms:modified>
  <cp:category/>
  <cp:version/>
  <cp:contentType/>
  <cp:contentStatus/>
</cp:coreProperties>
</file>