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<sst xmlns="http://schemas.openxmlformats.org/spreadsheetml/2006/main" count="79" uniqueCount="78">
  <si>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</si>
  <si>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</si>
  <si>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</si>
  <si>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</si>
  <si>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</si>
  <si>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</si>
  <si>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</si>
  <si>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</si>
  <si>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</si>
  <si>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</si>
  <si>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</si>
  <si>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</si>
  <si>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</si>
  <si>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</si>
  <si>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</si>
  <si>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</si>
  <si>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</si>
  <si>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</si>
  <si>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</si>
  <si>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</si>
  <si>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</si>
  <si>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</si>
  <si>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</si>
  <si>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</si>
  <si>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</si>
  <si>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</si>
  <si>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</si>
  <si>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</si>
  <si>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</si>
  <si>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</si>
  <si>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</si>
  <si>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</si>
  <si>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</si>
  <si>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</si>
  <si>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</si>
  <si>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</si>
  <si>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</si>
  <si>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</si>
  <si>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</si>
  <si>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</si>
  <si>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</si>
  <si>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</si>
  <si>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</si>
  <si>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</si>
  <si>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</si>
  <si>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</si>
  <si>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</si>
  <si>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</si>
  <si>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</si>
  <si>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</si>
  <si>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</si>
  <si>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</si>
  <si>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</si>
  <si>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</si>
  <si>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</si>
  <si>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</si>
  <si>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</si>
  <si>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</si>
  <si>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</si>
  <si>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</si>
  <si>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</si>
  <si>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</si>
  <si>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</si>
  <si>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</si>
  <si>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</si>
  <si>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</si>
  <si>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</si>
  <si>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</si>
  <si>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</si>
  <si>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</si>
  <si>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</si>
  <si>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</si>
  <si>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</si>
  <si>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</si>
  <si>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</si>
  <si>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</si>
  <si>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16/07/20 - VENCIMENTO 23/07/20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</si>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</sst>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45001</v>
      </c>
      <c r="C7" s="10">
        <f>C8+C11</f>
        <v>63069</v>
      </c>
      <c r="D7" s="10">
        <f aca="true" t="shared" si="0" ref="D7:K7">D8+D11</f>
        <v>168538</v>
      </c>
      <c r="E7" s="10">
        <f t="shared" si="0"/>
        <v>159952</v>
      </c>
      <c r="F7" s="10">
        <f t="shared" si="0"/>
        <v>167855</v>
      </c>
      <c r="G7" s="10">
        <f t="shared" si="0"/>
        <v>81522</v>
      </c>
      <c r="H7" s="10">
        <f t="shared" si="0"/>
        <v>36086</v>
      </c>
      <c r="I7" s="10">
        <f t="shared" si="0"/>
        <v>69393</v>
      </c>
      <c r="J7" s="10">
        <f t="shared" si="0"/>
        <v>48925</v>
      </c>
      <c r="K7" s="10">
        <f t="shared" si="0"/>
        <v>122359</v>
      </c>
      <c r="L7" s="10">
        <f>SUM(B7:K7)</f>
        <v>962700</v>
      </c>
      <c r="M7" s="11"/>
    </row>
    <row r="8" spans="1:13" ht="17.25" customHeight="1">
      <c r="A8" s="12" t="s">
        <v>18</v>
      </c>
      <c r="B8" s="13">
        <f>B9+B10</f>
        <v>3099</v>
      </c>
      <c r="C8" s="13">
        <f aca="true" t="shared" si="1" ref="C8:K8">C9+C10</f>
        <v>4103</v>
      </c>
      <c r="D8" s="13">
        <f t="shared" si="1"/>
        <v>10777</v>
      </c>
      <c r="E8" s="13">
        <f t="shared" si="1"/>
        <v>9391</v>
      </c>
      <c r="F8" s="13">
        <f t="shared" si="1"/>
        <v>9297</v>
      </c>
      <c r="G8" s="13">
        <f t="shared" si="1"/>
        <v>5343</v>
      </c>
      <c r="H8" s="13">
        <f t="shared" si="1"/>
        <v>2151</v>
      </c>
      <c r="I8" s="13">
        <f t="shared" si="1"/>
        <v>3000</v>
      </c>
      <c r="J8" s="13">
        <f t="shared" si="1"/>
        <v>2531</v>
      </c>
      <c r="K8" s="13">
        <f t="shared" si="1"/>
        <v>6848</v>
      </c>
      <c r="L8" s="13">
        <f>SUM(B8:K8)</f>
        <v>56540</v>
      </c>
      <c r="M8"/>
    </row>
    <row r="9" spans="1:13" ht="17.25" customHeight="1">
      <c r="A9" s="14" t="s">
        <v>19</v>
      </c>
      <c r="B9" s="15">
        <v>3096</v>
      </c>
      <c r="C9" s="15">
        <v>4103</v>
      </c>
      <c r="D9" s="15">
        <v>10777</v>
      </c>
      <c r="E9" s="15">
        <v>9391</v>
      </c>
      <c r="F9" s="15">
        <v>9297</v>
      </c>
      <c r="G9" s="15">
        <v>5343</v>
      </c>
      <c r="H9" s="15">
        <v>2151</v>
      </c>
      <c r="I9" s="15">
        <v>3000</v>
      </c>
      <c r="J9" s="15">
        <v>2531</v>
      </c>
      <c r="K9" s="15">
        <v>6848</v>
      </c>
      <c r="L9" s="13">
        <f>SUM(B9:K9)</f>
        <v>56537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41902</v>
      </c>
      <c r="C11" s="15">
        <v>58966</v>
      </c>
      <c r="D11" s="15">
        <v>157761</v>
      </c>
      <c r="E11" s="15">
        <v>150561</v>
      </c>
      <c r="F11" s="15">
        <v>158558</v>
      </c>
      <c r="G11" s="15">
        <v>76179</v>
      </c>
      <c r="H11" s="15">
        <v>33935</v>
      </c>
      <c r="I11" s="15">
        <v>66393</v>
      </c>
      <c r="J11" s="15">
        <v>46394</v>
      </c>
      <c r="K11" s="15">
        <v>115511</v>
      </c>
      <c r="L11" s="13">
        <f>SUM(B11:K11)</f>
        <v>906160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1.2331893342109</v>
      </c>
      <c r="C15" s="22">
        <v>1.686677338426783</v>
      </c>
      <c r="D15" s="22">
        <v>1.783969049918881</v>
      </c>
      <c r="E15" s="22">
        <v>1.476466423615288</v>
      </c>
      <c r="F15" s="22">
        <v>1.437566035276694</v>
      </c>
      <c r="G15" s="22">
        <v>1.67976134417918</v>
      </c>
      <c r="H15" s="22">
        <v>1.819822075782537</v>
      </c>
      <c r="I15" s="22">
        <v>1.454210699508744</v>
      </c>
      <c r="J15" s="22">
        <v>1.91834626179584</v>
      </c>
      <c r="K15" s="22">
        <v>1.56962371281062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313992.34</v>
      </c>
      <c r="C17" s="25">
        <f aca="true" t="shared" si="2" ref="C17:K17">C18+C19+C20+C21+C22+C23+C24</f>
        <v>324052.48</v>
      </c>
      <c r="D17" s="25">
        <f t="shared" si="2"/>
        <v>1090442.0599999998</v>
      </c>
      <c r="E17" s="25">
        <f t="shared" si="2"/>
        <v>869906.5499999999</v>
      </c>
      <c r="F17" s="25">
        <f t="shared" si="2"/>
        <v>793948.4400000001</v>
      </c>
      <c r="G17" s="25">
        <f t="shared" si="2"/>
        <v>504552.03</v>
      </c>
      <c r="H17" s="25">
        <f t="shared" si="2"/>
        <v>262314.80999999994</v>
      </c>
      <c r="I17" s="25">
        <f t="shared" si="2"/>
        <v>329127.88999999996</v>
      </c>
      <c r="J17" s="25">
        <f t="shared" si="2"/>
        <v>338322.49</v>
      </c>
      <c r="K17" s="25">
        <f t="shared" si="2"/>
        <v>565026.5199999999</v>
      </c>
      <c r="L17" s="25">
        <f>L18+L19+L20+L21+L22+L23+L24</f>
        <v>5391685.61</v>
      </c>
      <c r="M17"/>
    </row>
    <row r="18" spans="1:13" ht="17.25" customHeight="1">
      <c r="A18" s="26" t="s">
        <v>24</v>
      </c>
      <c r="B18" s="33">
        <f aca="true" t="shared" si="3" ref="B18:K18">ROUND(B13*B7,2)</f>
        <v>259039.26</v>
      </c>
      <c r="C18" s="33">
        <f t="shared" si="3"/>
        <v>195614.81</v>
      </c>
      <c r="D18" s="33">
        <f t="shared" si="3"/>
        <v>622545.66</v>
      </c>
      <c r="E18" s="33">
        <f t="shared" si="3"/>
        <v>597516.69</v>
      </c>
      <c r="F18" s="33">
        <f t="shared" si="3"/>
        <v>555062.91</v>
      </c>
      <c r="G18" s="33">
        <f t="shared" si="3"/>
        <v>296226.49</v>
      </c>
      <c r="H18" s="33">
        <f t="shared" si="3"/>
        <v>144473.91</v>
      </c>
      <c r="I18" s="33">
        <f t="shared" si="3"/>
        <v>230752.54</v>
      </c>
      <c r="J18" s="33">
        <f t="shared" si="3"/>
        <v>175171.07</v>
      </c>
      <c r="K18" s="33">
        <f t="shared" si="3"/>
        <v>357692.06</v>
      </c>
      <c r="L18" s="33">
        <f aca="true" t="shared" si="4" ref="L18:L24">SUM(B18:K18)</f>
        <v>3434095.4000000004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60405.19</v>
      </c>
      <c r="C19" s="33">
        <f t="shared" si="5"/>
        <v>134324.26</v>
      </c>
      <c r="D19" s="33">
        <f t="shared" si="5"/>
        <v>488056.53</v>
      </c>
      <c r="E19" s="33">
        <f t="shared" si="5"/>
        <v>284696.64</v>
      </c>
      <c r="F19" s="33">
        <f t="shared" si="5"/>
        <v>242876.68</v>
      </c>
      <c r="G19" s="33">
        <f t="shared" si="5"/>
        <v>201363.32</v>
      </c>
      <c r="H19" s="33">
        <f t="shared" si="5"/>
        <v>118442.9</v>
      </c>
      <c r="I19" s="33">
        <f t="shared" si="5"/>
        <v>104810.27</v>
      </c>
      <c r="J19" s="33">
        <f t="shared" si="5"/>
        <v>160867.7</v>
      </c>
      <c r="K19" s="33">
        <f t="shared" si="5"/>
        <v>203749.88</v>
      </c>
      <c r="L19" s="33">
        <f t="shared" si="4"/>
        <v>1999593.37</v>
      </c>
      <c r="M19"/>
    </row>
    <row r="20" spans="1:13" ht="17.25" customHeight="1">
      <c r="A20" s="27" t="s">
        <v>26</v>
      </c>
      <c r="B20" s="33">
        <v>1691.02</v>
      </c>
      <c r="C20" s="33">
        <v>4833.97</v>
      </c>
      <c r="D20" s="33">
        <v>18180.99</v>
      </c>
      <c r="E20" s="33">
        <v>16494.86</v>
      </c>
      <c r="F20" s="33">
        <v>22058.9</v>
      </c>
      <c r="G20" s="33">
        <v>22277.77</v>
      </c>
      <c r="H20" s="33">
        <v>7021.29</v>
      </c>
      <c r="I20" s="33">
        <v>4282.73</v>
      </c>
      <c r="J20" s="33">
        <v>10473.6</v>
      </c>
      <c r="K20" s="33">
        <v>22868.7</v>
      </c>
      <c r="L20" s="33">
        <f t="shared" si="4"/>
        <v>130183.83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-116.13</v>
      </c>
      <c r="C23" s="33">
        <v>0</v>
      </c>
      <c r="D23" s="33">
        <v>0</v>
      </c>
      <c r="E23" s="33">
        <v>0</v>
      </c>
      <c r="F23" s="33">
        <v>0</v>
      </c>
      <c r="G23" s="33">
        <v>-358.95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-475.08</v>
      </c>
      <c r="M23"/>
    </row>
    <row r="24" spans="1:13" ht="17.25" customHeight="1">
      <c r="A24" s="27" t="s">
        <v>74</v>
      </c>
      <c r="B24" s="33">
        <v>-8350.86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-14956.6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-178331.21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-13622.4</v>
      </c>
      <c r="C27" s="33">
        <f t="shared" si="6"/>
        <v>-18053.2</v>
      </c>
      <c r="D27" s="33">
        <f t="shared" si="6"/>
        <v>-47418.8</v>
      </c>
      <c r="E27" s="33">
        <f t="shared" si="6"/>
        <v>-41320.4</v>
      </c>
      <c r="F27" s="33">
        <f t="shared" si="6"/>
        <v>-40906.8</v>
      </c>
      <c r="G27" s="33">
        <f t="shared" si="6"/>
        <v>-23509.2</v>
      </c>
      <c r="H27" s="33">
        <f t="shared" si="6"/>
        <v>-9464.4</v>
      </c>
      <c r="I27" s="33">
        <f t="shared" si="6"/>
        <v>-22202.629999999997</v>
      </c>
      <c r="J27" s="33">
        <f t="shared" si="6"/>
        <v>-11136.4</v>
      </c>
      <c r="K27" s="33">
        <f t="shared" si="6"/>
        <v>-30131.2</v>
      </c>
      <c r="L27" s="33">
        <f aca="true" t="shared" si="7" ref="L27:L33">SUM(B27:K27)</f>
        <v>-257765.43</v>
      </c>
      <c r="M27"/>
    </row>
    <row r="28" spans="1:13" ht="18.75" customHeight="1">
      <c r="A28" s="27" t="s">
        <v>30</v>
      </c>
      <c r="B28" s="33">
        <f>B29+B30+B31+B32</f>
        <v>-13622.4</v>
      </c>
      <c r="C28" s="33">
        <f aca="true" t="shared" si="8" ref="C28:K28">C29+C30+C31+C32</f>
        <v>-18053.2</v>
      </c>
      <c r="D28" s="33">
        <f t="shared" si="8"/>
        <v>-47418.8</v>
      </c>
      <c r="E28" s="33">
        <f t="shared" si="8"/>
        <v>-41320.4</v>
      </c>
      <c r="F28" s="33">
        <f t="shared" si="8"/>
        <v>-40906.8</v>
      </c>
      <c r="G28" s="33">
        <f t="shared" si="8"/>
        <v>-23509.2</v>
      </c>
      <c r="H28" s="33">
        <f t="shared" si="8"/>
        <v>-9464.4</v>
      </c>
      <c r="I28" s="33">
        <f t="shared" si="8"/>
        <v>-22202.629999999997</v>
      </c>
      <c r="J28" s="33">
        <f t="shared" si="8"/>
        <v>-11136.4</v>
      </c>
      <c r="K28" s="33">
        <f t="shared" si="8"/>
        <v>-30131.2</v>
      </c>
      <c r="L28" s="33">
        <f t="shared" si="7"/>
        <v>-257765.43</v>
      </c>
      <c r="M28"/>
    </row>
    <row r="29" spans="1:13" s="36" customFormat="1" ht="18.75" customHeight="1">
      <c r="A29" s="34" t="s">
        <v>58</v>
      </c>
      <c r="B29" s="33">
        <f>-ROUND((B9)*$E$3,2)</f>
        <v>-13622.4</v>
      </c>
      <c r="C29" s="33">
        <f aca="true" t="shared" si="9" ref="C29:K29">-ROUND((C9)*$E$3,2)</f>
        <v>-18053.2</v>
      </c>
      <c r="D29" s="33">
        <f t="shared" si="9"/>
        <v>-47418.8</v>
      </c>
      <c r="E29" s="33">
        <f t="shared" si="9"/>
        <v>-41320.4</v>
      </c>
      <c r="F29" s="33">
        <f t="shared" si="9"/>
        <v>-40906.8</v>
      </c>
      <c r="G29" s="33">
        <f t="shared" si="9"/>
        <v>-23509.2</v>
      </c>
      <c r="H29" s="33">
        <f t="shared" si="9"/>
        <v>-9464.4</v>
      </c>
      <c r="I29" s="33">
        <f t="shared" si="9"/>
        <v>-13200</v>
      </c>
      <c r="J29" s="33">
        <f t="shared" si="9"/>
        <v>-11136.4</v>
      </c>
      <c r="K29" s="33">
        <f t="shared" si="9"/>
        <v>-30131.2</v>
      </c>
      <c r="L29" s="33">
        <f t="shared" si="7"/>
        <v>-248762.8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-9002.63</v>
      </c>
      <c r="J32" s="17">
        <v>0</v>
      </c>
      <c r="K32" s="17">
        <v>0</v>
      </c>
      <c r="L32" s="33">
        <f t="shared" si="7"/>
        <v>-9002.63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300369.94</v>
      </c>
      <c r="C48" s="41">
        <f aca="true" t="shared" si="12" ref="C48:K48">IF(C17+C27+C40+C49&lt;0,0,C17+C27+C49)</f>
        <v>305999.27999999997</v>
      </c>
      <c r="D48" s="41">
        <f t="shared" si="12"/>
        <v>1043023.2599999998</v>
      </c>
      <c r="E48" s="41">
        <f t="shared" si="12"/>
        <v>828586.1499999999</v>
      </c>
      <c r="F48" s="41">
        <f t="shared" si="12"/>
        <v>753041.64</v>
      </c>
      <c r="G48" s="41">
        <f t="shared" si="12"/>
        <v>481042.83</v>
      </c>
      <c r="H48" s="41">
        <f t="shared" si="12"/>
        <v>252850.40999999995</v>
      </c>
      <c r="I48" s="41">
        <f t="shared" si="12"/>
        <v>306925.25999999995</v>
      </c>
      <c r="J48" s="41">
        <f t="shared" si="12"/>
        <v>327186.08999999997</v>
      </c>
      <c r="K48" s="41">
        <f t="shared" si="12"/>
        <v>534895.32</v>
      </c>
      <c r="L48" s="42">
        <f>SUM(B48:K48)</f>
        <v>5133920.180000001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300369.94</v>
      </c>
      <c r="C54" s="41">
        <f aca="true" t="shared" si="14" ref="C54:J54">SUM(C55:C66)</f>
        <v>305999.27</v>
      </c>
      <c r="D54" s="41">
        <f t="shared" si="14"/>
        <v>1043023.27</v>
      </c>
      <c r="E54" s="41">
        <f t="shared" si="14"/>
        <v>828586.15</v>
      </c>
      <c r="F54" s="41">
        <f t="shared" si="14"/>
        <v>753041.64</v>
      </c>
      <c r="G54" s="41">
        <f t="shared" si="14"/>
        <v>481042.83</v>
      </c>
      <c r="H54" s="41">
        <f t="shared" si="14"/>
        <v>252850.41</v>
      </c>
      <c r="I54" s="41">
        <f>SUM(I55:I69)</f>
        <v>306925.25999999995</v>
      </c>
      <c r="J54" s="41">
        <f t="shared" si="14"/>
        <v>327186.08999999997</v>
      </c>
      <c r="K54" s="41">
        <f>SUM(K55:K68)</f>
        <v>534895.3300000001</v>
      </c>
      <c r="L54" s="46">
        <f>SUM(B54:K54)</f>
        <v>5133920.19</v>
      </c>
      <c r="M54" s="40"/>
    </row>
    <row r="55" spans="1:13" ht="18.75" customHeight="1">
      <c r="A55" s="47" t="s">
        <v>51</v>
      </c>
      <c r="B55" s="48">
        <v>300369.94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300369.94</v>
      </c>
      <c r="M55" s="40"/>
    </row>
    <row r="56" spans="1:12" ht="18.75" customHeight="1">
      <c r="A56" s="47" t="s">
        <v>61</v>
      </c>
      <c r="B56" s="17">
        <v>0</v>
      </c>
      <c r="C56" s="48">
        <v>267137.36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267137.36</v>
      </c>
    </row>
    <row r="57" spans="1:12" ht="18.75" customHeight="1">
      <c r="A57" s="47" t="s">
        <v>62</v>
      </c>
      <c r="B57" s="17">
        <v>0</v>
      </c>
      <c r="C57" s="48">
        <v>38861.91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38861.91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1043023.27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1043023.27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828586.15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828586.15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753041.64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753041.64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481042.83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481042.83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252850.41</v>
      </c>
      <c r="I62" s="17">
        <v>0</v>
      </c>
      <c r="J62" s="17">
        <v>0</v>
      </c>
      <c r="K62" s="17">
        <v>0</v>
      </c>
      <c r="L62" s="46">
        <f t="shared" si="15"/>
        <v>252850.41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327186.08999999997</v>
      </c>
      <c r="K64" s="17">
        <v>0</v>
      </c>
      <c r="L64" s="46">
        <f t="shared" si="15"/>
        <v>327186.08999999997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298311.13</v>
      </c>
      <c r="L65" s="46">
        <f t="shared" si="15"/>
        <v>298311.13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236584.2</v>
      </c>
      <c r="L66" s="46">
        <f t="shared" si="15"/>
        <v>236584.2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306925.25999999995</v>
      </c>
      <c r="J69" s="53">
        <v>0</v>
      </c>
      <c r="K69" s="53">
        <v>0</v>
      </c>
      <c r="L69" s="51">
        <f>SUM(B69:K69)</f>
        <v>306925.25999999995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2020-07-23T20:09:02Z</dcterms:modified>
  <cp:category/>
  <cp:version/>
  <cp:contentType/>
  <cp:contentStatus/>
</cp:coreProperties>
</file>