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<sst xmlns="http://schemas.openxmlformats.org/spreadsheetml/2006/main" count="79" uniqueCount="78">
  <si>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</si>
  <si>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</si>
  <si>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</si>
  <si>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</si>
  <si>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</si>
  <si>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</si>
  <si>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</si>
  <si>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</si>
  <si>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</si>
  <si>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</si>
  <si>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</si>
  <si>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</si>
  <si>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</si>
  <si>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</si>
  <si>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</si>
  <si>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</si>
  <si>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</si>
  <si>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</si>
  <si>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</si>
  <si>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</si>
  <si>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</si>
  <si>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</si>
  <si>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</si>
  <si>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</si>
  <si>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</si>
  <si>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</si>
  <si>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</si>
  <si>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</si>
  <si>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</si>
  <si>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</si>
  <si>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</si>
  <si>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</si>
  <si>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</si>
  <si>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</si>
  <si>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</si>
  <si>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</si>
  <si>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</si>
  <si>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</si>
  <si>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</si>
  <si>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</si>
  <si>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</si>
  <si>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</si>
  <si>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</si>
  <si>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</si>
  <si>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</si>
  <si>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</si>
  <si>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</si>
  <si>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</si>
  <si>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</si>
  <si>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</si>
  <si>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</si>
  <si>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</si>
  <si>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</si>
  <si>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</si>
  <si>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</si>
  <si>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</si>
  <si>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</si>
  <si>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</si>
  <si>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</si>
  <si>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</si>
  <si>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</si>
  <si>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</si>
  <si>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</si>
  <si>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</si>
  <si>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</si>
  <si>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</si>
  <si>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</si>
  <si>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</si>
  <si>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</si>
  <si>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</si>
  <si>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</si>
  <si>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</si>
  <si>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</si>
  <si>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</si>
  <si>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</si>
  <si>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</si>
  <si>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15/07/20 - VENCIMENTO 22/07/20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</si>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</sst>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44912</v>
      </c>
      <c r="C7" s="10">
        <f>C8+C11</f>
        <v>63900</v>
      </c>
      <c r="D7" s="10">
        <f aca="true" t="shared" si="0" ref="D7:K7">D8+D11</f>
        <v>168429</v>
      </c>
      <c r="E7" s="10">
        <f t="shared" si="0"/>
        <v>162769</v>
      </c>
      <c r="F7" s="10">
        <f t="shared" si="0"/>
        <v>168509</v>
      </c>
      <c r="G7" s="10">
        <f t="shared" si="0"/>
        <v>80418</v>
      </c>
      <c r="H7" s="10">
        <f t="shared" si="0"/>
        <v>35893</v>
      </c>
      <c r="I7" s="10">
        <f t="shared" si="0"/>
        <v>70226</v>
      </c>
      <c r="J7" s="10">
        <f t="shared" si="0"/>
        <v>48571</v>
      </c>
      <c r="K7" s="10">
        <f t="shared" si="0"/>
        <v>122228</v>
      </c>
      <c r="L7" s="10">
        <f>SUM(B7:K7)</f>
        <v>965855</v>
      </c>
      <c r="M7" s="11"/>
    </row>
    <row r="8" spans="1:13" ht="17.25" customHeight="1">
      <c r="A8" s="12" t="s">
        <v>18</v>
      </c>
      <c r="B8" s="13">
        <f>B9+B10</f>
        <v>3091</v>
      </c>
      <c r="C8" s="13">
        <f aca="true" t="shared" si="1" ref="C8:K8">C9+C10</f>
        <v>4184</v>
      </c>
      <c r="D8" s="13">
        <f t="shared" si="1"/>
        <v>10940</v>
      </c>
      <c r="E8" s="13">
        <f t="shared" si="1"/>
        <v>9703</v>
      </c>
      <c r="F8" s="13">
        <f t="shared" si="1"/>
        <v>9153</v>
      </c>
      <c r="G8" s="13">
        <f t="shared" si="1"/>
        <v>5131</v>
      </c>
      <c r="H8" s="13">
        <f t="shared" si="1"/>
        <v>1968</v>
      </c>
      <c r="I8" s="13">
        <f t="shared" si="1"/>
        <v>3001</v>
      </c>
      <c r="J8" s="13">
        <f t="shared" si="1"/>
        <v>2457</v>
      </c>
      <c r="K8" s="13">
        <f t="shared" si="1"/>
        <v>6792</v>
      </c>
      <c r="L8" s="13">
        <f>SUM(B8:K8)</f>
        <v>56420</v>
      </c>
      <c r="M8"/>
    </row>
    <row r="9" spans="1:13" ht="17.25" customHeight="1">
      <c r="A9" s="14" t="s">
        <v>19</v>
      </c>
      <c r="B9" s="15">
        <v>3089</v>
      </c>
      <c r="C9" s="15">
        <v>4184</v>
      </c>
      <c r="D9" s="15">
        <v>10940</v>
      </c>
      <c r="E9" s="15">
        <v>9703</v>
      </c>
      <c r="F9" s="15">
        <v>9153</v>
      </c>
      <c r="G9" s="15">
        <v>5131</v>
      </c>
      <c r="H9" s="15">
        <v>1968</v>
      </c>
      <c r="I9" s="15">
        <v>3001</v>
      </c>
      <c r="J9" s="15">
        <v>2457</v>
      </c>
      <c r="K9" s="15">
        <v>6792</v>
      </c>
      <c r="L9" s="13">
        <f>SUM(B9:K9)</f>
        <v>56418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41821</v>
      </c>
      <c r="C11" s="15">
        <v>59716</v>
      </c>
      <c r="D11" s="15">
        <v>157489</v>
      </c>
      <c r="E11" s="15">
        <v>153066</v>
      </c>
      <c r="F11" s="15">
        <v>159356</v>
      </c>
      <c r="G11" s="15">
        <v>75287</v>
      </c>
      <c r="H11" s="15">
        <v>33925</v>
      </c>
      <c r="I11" s="15">
        <v>67225</v>
      </c>
      <c r="J11" s="15">
        <v>46114</v>
      </c>
      <c r="K11" s="15">
        <v>115436</v>
      </c>
      <c r="L11" s="13">
        <f>SUM(B11:K11)</f>
        <v>909435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1.249728362861494</v>
      </c>
      <c r="C15" s="22">
        <v>1.67775443074375</v>
      </c>
      <c r="D15" s="22">
        <v>1.787524653233887</v>
      </c>
      <c r="E15" s="22">
        <v>1.458344731228716</v>
      </c>
      <c r="F15" s="22">
        <v>1.432972465043505</v>
      </c>
      <c r="G15" s="22">
        <v>1.713201204656277</v>
      </c>
      <c r="H15" s="22">
        <v>1.827834923277592</v>
      </c>
      <c r="I15" s="22">
        <v>1.4396125311349</v>
      </c>
      <c r="J15" s="22">
        <v>1.930179582154452</v>
      </c>
      <c r="K15" s="22">
        <v>1.571000388972676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317466.81</v>
      </c>
      <c r="C17" s="25">
        <f aca="true" t="shared" si="2" ref="C17:K17">C18+C19+C20+C21+C22+C23+C24</f>
        <v>326757.01</v>
      </c>
      <c r="D17" s="25">
        <f t="shared" si="2"/>
        <v>1091359.9</v>
      </c>
      <c r="E17" s="25">
        <f t="shared" si="2"/>
        <v>874637</v>
      </c>
      <c r="F17" s="25">
        <f t="shared" si="2"/>
        <v>803885.5000000001</v>
      </c>
      <c r="G17" s="25">
        <f t="shared" si="2"/>
        <v>501889.14</v>
      </c>
      <c r="H17" s="25">
        <f t="shared" si="2"/>
        <v>262069.74999999997</v>
      </c>
      <c r="I17" s="25">
        <f t="shared" si="2"/>
        <v>329619.81999999995</v>
      </c>
      <c r="J17" s="25">
        <f t="shared" si="2"/>
        <v>335701.54999999993</v>
      </c>
      <c r="K17" s="25">
        <f t="shared" si="2"/>
        <v>555422.59</v>
      </c>
      <c r="L17" s="25">
        <f>L18+L19+L20+L21+L22+L23+L24</f>
        <v>5398809.069999999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258526.95</v>
      </c>
      <c r="C18" s="33">
        <f t="shared" si="3"/>
        <v>198192.24</v>
      </c>
      <c r="D18" s="33">
        <f t="shared" si="3"/>
        <v>622143.04</v>
      </c>
      <c r="E18" s="33">
        <f t="shared" si="3"/>
        <v>608039.88</v>
      </c>
      <c r="F18" s="33">
        <f t="shared" si="3"/>
        <v>557225.56</v>
      </c>
      <c r="G18" s="33">
        <f t="shared" si="3"/>
        <v>292214.89</v>
      </c>
      <c r="H18" s="33">
        <f t="shared" si="3"/>
        <v>143701.21</v>
      </c>
      <c r="I18" s="33">
        <f t="shared" si="3"/>
        <v>233522.52</v>
      </c>
      <c r="J18" s="33">
        <f t="shared" si="3"/>
        <v>173903.61</v>
      </c>
      <c r="K18" s="33">
        <f t="shared" si="3"/>
        <v>357309.11</v>
      </c>
      <c r="L18" s="33">
        <f aca="true" t="shared" si="4" ref="L18:L24">SUM(B18:K18)</f>
        <v>3444779.01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64561.51</v>
      </c>
      <c r="C19" s="33">
        <f t="shared" si="5"/>
        <v>134325.67</v>
      </c>
      <c r="D19" s="33">
        <f t="shared" si="5"/>
        <v>489952.98</v>
      </c>
      <c r="E19" s="33">
        <f t="shared" si="5"/>
        <v>278691.88</v>
      </c>
      <c r="F19" s="33">
        <f t="shared" si="5"/>
        <v>241263.32</v>
      </c>
      <c r="G19" s="33">
        <f t="shared" si="5"/>
        <v>208408.01</v>
      </c>
      <c r="H19" s="33">
        <f t="shared" si="5"/>
        <v>118960.88</v>
      </c>
      <c r="I19" s="33">
        <f t="shared" si="5"/>
        <v>102659.43</v>
      </c>
      <c r="J19" s="33">
        <f t="shared" si="5"/>
        <v>161761.59</v>
      </c>
      <c r="K19" s="33">
        <f t="shared" si="5"/>
        <v>204023.64</v>
      </c>
      <c r="L19" s="33">
        <f t="shared" si="4"/>
        <v>2004608.9100000001</v>
      </c>
      <c r="M19"/>
    </row>
    <row r="20" spans="1:13" ht="17.25" customHeight="1">
      <c r="A20" s="27" t="s">
        <v>26</v>
      </c>
      <c r="B20" s="33">
        <v>1477.31</v>
      </c>
      <c r="C20" s="33">
        <v>4961.18</v>
      </c>
      <c r="D20" s="33">
        <v>17605</v>
      </c>
      <c r="E20" s="33">
        <v>16706.88</v>
      </c>
      <c r="F20" s="33">
        <v>31446.67</v>
      </c>
      <c r="G20" s="33">
        <v>16532.69</v>
      </c>
      <c r="H20" s="33">
        <v>7030.95</v>
      </c>
      <c r="I20" s="33">
        <v>4155.52</v>
      </c>
      <c r="J20" s="33">
        <v>8226.23</v>
      </c>
      <c r="K20" s="33">
        <v>13373.96</v>
      </c>
      <c r="L20" s="33">
        <f t="shared" si="4"/>
        <v>121516.38999999998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-239.3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-239.3</v>
      </c>
      <c r="M23"/>
    </row>
    <row r="24" spans="1:13" ht="17.25" customHeight="1">
      <c r="A24" s="27" t="s">
        <v>74</v>
      </c>
      <c r="B24" s="33">
        <v>-8422.82</v>
      </c>
      <c r="C24" s="33">
        <v>-10722.08</v>
      </c>
      <c r="D24" s="33">
        <v>-38341.12</v>
      </c>
      <c r="E24" s="33">
        <v>-28801.64</v>
      </c>
      <c r="F24" s="33">
        <v>-27373.91</v>
      </c>
      <c r="G24" s="33">
        <v>-15027.15</v>
      </c>
      <c r="H24" s="33">
        <v>-8947.15</v>
      </c>
      <c r="I24" s="33">
        <v>-10717.65</v>
      </c>
      <c r="J24" s="33">
        <v>-10837.6</v>
      </c>
      <c r="K24" s="33">
        <v>-19284.12</v>
      </c>
      <c r="L24" s="33">
        <f t="shared" si="4"/>
        <v>-178475.24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-13591.6</v>
      </c>
      <c r="C27" s="33">
        <f t="shared" si="6"/>
        <v>-18409.6</v>
      </c>
      <c r="D27" s="33">
        <f t="shared" si="6"/>
        <v>-48136</v>
      </c>
      <c r="E27" s="33">
        <f t="shared" si="6"/>
        <v>-42693.2</v>
      </c>
      <c r="F27" s="33">
        <f t="shared" si="6"/>
        <v>-40273.2</v>
      </c>
      <c r="G27" s="33">
        <f t="shared" si="6"/>
        <v>-22576.4</v>
      </c>
      <c r="H27" s="33">
        <f t="shared" si="6"/>
        <v>-8659.2</v>
      </c>
      <c r="I27" s="33">
        <f t="shared" si="6"/>
        <v>-23030.129999999997</v>
      </c>
      <c r="J27" s="33">
        <f t="shared" si="6"/>
        <v>-10810.8</v>
      </c>
      <c r="K27" s="33">
        <f t="shared" si="6"/>
        <v>-29884.8</v>
      </c>
      <c r="L27" s="33">
        <f aca="true" t="shared" si="7" ref="L27:L33">SUM(B27:K27)</f>
        <v>-258064.92999999996</v>
      </c>
      <c r="M27"/>
    </row>
    <row r="28" spans="1:13" ht="18.75" customHeight="1">
      <c r="A28" s="27" t="s">
        <v>30</v>
      </c>
      <c r="B28" s="33">
        <f>B29+B30+B31+B32</f>
        <v>-13591.6</v>
      </c>
      <c r="C28" s="33">
        <f aca="true" t="shared" si="8" ref="C28:K28">C29+C30+C31+C32</f>
        <v>-18409.6</v>
      </c>
      <c r="D28" s="33">
        <f t="shared" si="8"/>
        <v>-48136</v>
      </c>
      <c r="E28" s="33">
        <f t="shared" si="8"/>
        <v>-42693.2</v>
      </c>
      <c r="F28" s="33">
        <f t="shared" si="8"/>
        <v>-40273.2</v>
      </c>
      <c r="G28" s="33">
        <f t="shared" si="8"/>
        <v>-22576.4</v>
      </c>
      <c r="H28" s="33">
        <f t="shared" si="8"/>
        <v>-8659.2</v>
      </c>
      <c r="I28" s="33">
        <f t="shared" si="8"/>
        <v>-23030.129999999997</v>
      </c>
      <c r="J28" s="33">
        <f t="shared" si="8"/>
        <v>-10810.8</v>
      </c>
      <c r="K28" s="33">
        <f t="shared" si="8"/>
        <v>-29884.8</v>
      </c>
      <c r="L28" s="33">
        <f t="shared" si="7"/>
        <v>-258064.92999999996</v>
      </c>
      <c r="M28"/>
    </row>
    <row r="29" spans="1:13" s="36" customFormat="1" ht="18.75" customHeight="1">
      <c r="A29" s="34" t="s">
        <v>58</v>
      </c>
      <c r="B29" s="33">
        <f>-ROUND((B9)*$E$3,2)</f>
        <v>-13591.6</v>
      </c>
      <c r="C29" s="33">
        <f aca="true" t="shared" si="9" ref="C29:K29">-ROUND((C9)*$E$3,2)</f>
        <v>-18409.6</v>
      </c>
      <c r="D29" s="33">
        <f t="shared" si="9"/>
        <v>-48136</v>
      </c>
      <c r="E29" s="33">
        <f t="shared" si="9"/>
        <v>-42693.2</v>
      </c>
      <c r="F29" s="33">
        <f t="shared" si="9"/>
        <v>-40273.2</v>
      </c>
      <c r="G29" s="33">
        <f t="shared" si="9"/>
        <v>-22576.4</v>
      </c>
      <c r="H29" s="33">
        <f t="shared" si="9"/>
        <v>-8659.2</v>
      </c>
      <c r="I29" s="33">
        <f t="shared" si="9"/>
        <v>-13204.4</v>
      </c>
      <c r="J29" s="33">
        <f t="shared" si="9"/>
        <v>-10810.8</v>
      </c>
      <c r="K29" s="33">
        <f t="shared" si="9"/>
        <v>-29884.8</v>
      </c>
      <c r="L29" s="33">
        <f t="shared" si="7"/>
        <v>-248239.19999999995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-9825.73</v>
      </c>
      <c r="J32" s="17">
        <v>0</v>
      </c>
      <c r="K32" s="17">
        <v>0</v>
      </c>
      <c r="L32" s="33">
        <f t="shared" si="7"/>
        <v>-9825.73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303875.21</v>
      </c>
      <c r="C48" s="41">
        <f aca="true" t="shared" si="12" ref="C48:K48">IF(C17+C27+C40+C49&lt;0,0,C17+C27+C49)</f>
        <v>308347.41000000003</v>
      </c>
      <c r="D48" s="41">
        <f t="shared" si="12"/>
        <v>1043223.8999999999</v>
      </c>
      <c r="E48" s="41">
        <f t="shared" si="12"/>
        <v>831943.8</v>
      </c>
      <c r="F48" s="41">
        <f t="shared" si="12"/>
        <v>763612.3000000002</v>
      </c>
      <c r="G48" s="41">
        <f t="shared" si="12"/>
        <v>479312.74</v>
      </c>
      <c r="H48" s="41">
        <f t="shared" si="12"/>
        <v>253410.54999999996</v>
      </c>
      <c r="I48" s="41">
        <f t="shared" si="12"/>
        <v>306589.68999999994</v>
      </c>
      <c r="J48" s="41">
        <f t="shared" si="12"/>
        <v>324890.74999999994</v>
      </c>
      <c r="K48" s="41">
        <f t="shared" si="12"/>
        <v>525537.7899999999</v>
      </c>
      <c r="L48" s="42">
        <f>SUM(B48:K48)</f>
        <v>5140744.14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303875.21</v>
      </c>
      <c r="C54" s="41">
        <f aca="true" t="shared" si="14" ref="C54:J54">SUM(C55:C66)</f>
        <v>308347.41</v>
      </c>
      <c r="D54" s="41">
        <f t="shared" si="14"/>
        <v>1043223.9</v>
      </c>
      <c r="E54" s="41">
        <f t="shared" si="14"/>
        <v>831943.79</v>
      </c>
      <c r="F54" s="41">
        <f t="shared" si="14"/>
        <v>763612.31</v>
      </c>
      <c r="G54" s="41">
        <f t="shared" si="14"/>
        <v>479312.74</v>
      </c>
      <c r="H54" s="41">
        <f t="shared" si="14"/>
        <v>253410.56</v>
      </c>
      <c r="I54" s="41">
        <f>SUM(I55:I69)</f>
        <v>306589.68999999994</v>
      </c>
      <c r="J54" s="41">
        <f t="shared" si="14"/>
        <v>324890.74999999994</v>
      </c>
      <c r="K54" s="41">
        <f>SUM(K55:K68)</f>
        <v>525537.8</v>
      </c>
      <c r="L54" s="46">
        <f>SUM(B54:K54)</f>
        <v>5140744.16</v>
      </c>
      <c r="M54" s="40"/>
    </row>
    <row r="55" spans="1:13" ht="18.75" customHeight="1">
      <c r="A55" s="47" t="s">
        <v>51</v>
      </c>
      <c r="B55" s="48">
        <v>303875.21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303875.21</v>
      </c>
      <c r="M55" s="40"/>
    </row>
    <row r="56" spans="1:12" ht="18.75" customHeight="1">
      <c r="A56" s="47" t="s">
        <v>61</v>
      </c>
      <c r="B56" s="17">
        <v>0</v>
      </c>
      <c r="C56" s="48">
        <v>269557.31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269557.31</v>
      </c>
    </row>
    <row r="57" spans="1:12" ht="18.75" customHeight="1">
      <c r="A57" s="47" t="s">
        <v>62</v>
      </c>
      <c r="B57" s="17">
        <v>0</v>
      </c>
      <c r="C57" s="48">
        <v>38790.1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38790.1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1043223.9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1043223.9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831943.79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831943.79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763612.31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763612.31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479312.74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479312.74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253410.56</v>
      </c>
      <c r="I62" s="17">
        <v>0</v>
      </c>
      <c r="J62" s="17">
        <v>0</v>
      </c>
      <c r="K62" s="17">
        <v>0</v>
      </c>
      <c r="L62" s="46">
        <f t="shared" si="15"/>
        <v>253410.56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324890.74999999994</v>
      </c>
      <c r="K64" s="17">
        <v>0</v>
      </c>
      <c r="L64" s="46">
        <f t="shared" si="15"/>
        <v>324890.74999999994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8">
        <v>272333.69</v>
      </c>
      <c r="L65" s="46">
        <f t="shared" si="15"/>
        <v>272333.69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8">
        <v>253204.11</v>
      </c>
      <c r="L66" s="46">
        <f t="shared" si="15"/>
        <v>253204.11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9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0">
        <v>306589.68999999994</v>
      </c>
      <c r="J69" s="52">
        <v>0</v>
      </c>
      <c r="K69" s="52">
        <v>0</v>
      </c>
      <c r="L69" s="50">
        <f>SUM(B69:K69)</f>
        <v>306589.68999999994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1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2020-07-22T00:15:49Z</dcterms:modified>
  <cp:category/>
  <cp:version/>
  <cp:contentType/>
  <cp:contentStatus/>
</cp:coreProperties>
</file>