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<sst xmlns="http://schemas.openxmlformats.org/spreadsheetml/2006/main" count="79" uniqueCount="78">
  <si>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</si>
  <si>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</si>
  <si>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</si>
  <si>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</si>
  <si>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</si>
  <si>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</si>
  <si>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</si>
  <si>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</si>
  <si>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</si>
  <si>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</si>
  <si>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</si>
  <si>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</si>
  <si>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</si>
  <si>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</si>
  <si>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</si>
  <si>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</si>
  <si>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</si>
  <si>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</si>
  <si>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</si>
  <si>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</si>
  <si>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</si>
  <si>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</si>
  <si>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</si>
  <si>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</si>
  <si>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</si>
  <si>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</si>
  <si>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</si>
  <si>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</si>
  <si>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</si>
  <si>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</si>
  <si>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</si>
  <si>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</si>
  <si>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</si>
  <si>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</si>
  <si>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</si>
  <si>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</si>
  <si>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</si>
  <si>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</si>
  <si>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</si>
  <si>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</si>
  <si>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</si>
  <si>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</si>
  <si>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</si>
  <si>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</si>
  <si>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</si>
  <si>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</si>
  <si>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</si>
  <si>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</si>
  <si>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</si>
  <si>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</si>
  <si>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</si>
  <si>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</si>
  <si>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</si>
  <si>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</si>
  <si>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</si>
  <si>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</si>
  <si>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</si>
  <si>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</si>
  <si>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</si>
  <si>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</si>
  <si>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</si>
  <si>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</si>
  <si>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</si>
  <si>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</si>
  <si>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</si>
  <si>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</si>
  <si>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</si>
  <si>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</si>
  <si>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</si>
  <si>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</si>
  <si>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</si>
  <si>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</si>
  <si>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</si>
  <si>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</si>
  <si>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</si>
  <si>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</si>
  <si>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14/07/20 - VENCIMENTO 21/07/20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</si>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</sst>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44887</v>
      </c>
      <c r="C7" s="10">
        <f>C8+C11</f>
        <v>62436</v>
      </c>
      <c r="D7" s="10">
        <f aca="true" t="shared" si="0" ref="D7:K7">D8+D11</f>
        <v>167237</v>
      </c>
      <c r="E7" s="10">
        <f t="shared" si="0"/>
        <v>162083</v>
      </c>
      <c r="F7" s="10">
        <f t="shared" si="0"/>
        <v>166038</v>
      </c>
      <c r="G7" s="10">
        <f t="shared" si="0"/>
        <v>81340</v>
      </c>
      <c r="H7" s="10">
        <f t="shared" si="0"/>
        <v>36111</v>
      </c>
      <c r="I7" s="10">
        <f t="shared" si="0"/>
        <v>68738</v>
      </c>
      <c r="J7" s="10">
        <f t="shared" si="0"/>
        <v>47669</v>
      </c>
      <c r="K7" s="10">
        <f t="shared" si="0"/>
        <v>121341</v>
      </c>
      <c r="L7" s="10">
        <f>SUM(B7:K7)</f>
        <v>957880</v>
      </c>
      <c r="M7" s="11"/>
    </row>
    <row r="8" spans="1:13" ht="17.25" customHeight="1">
      <c r="A8" s="12" t="s">
        <v>18</v>
      </c>
      <c r="B8" s="13">
        <f>B9+B10</f>
        <v>3147</v>
      </c>
      <c r="C8" s="13">
        <f aca="true" t="shared" si="1" ref="C8:K8">C9+C10</f>
        <v>4124</v>
      </c>
      <c r="D8" s="13">
        <f t="shared" si="1"/>
        <v>10846</v>
      </c>
      <c r="E8" s="13">
        <f t="shared" si="1"/>
        <v>9991</v>
      </c>
      <c r="F8" s="13">
        <f t="shared" si="1"/>
        <v>9423</v>
      </c>
      <c r="G8" s="13">
        <f t="shared" si="1"/>
        <v>5388</v>
      </c>
      <c r="H8" s="13">
        <f t="shared" si="1"/>
        <v>2067</v>
      </c>
      <c r="I8" s="13">
        <f t="shared" si="1"/>
        <v>2970</v>
      </c>
      <c r="J8" s="13">
        <f t="shared" si="1"/>
        <v>2485</v>
      </c>
      <c r="K8" s="13">
        <f t="shared" si="1"/>
        <v>6959</v>
      </c>
      <c r="L8" s="13">
        <f>SUM(B8:K8)</f>
        <v>57400</v>
      </c>
      <c r="M8"/>
    </row>
    <row r="9" spans="1:13" ht="17.25" customHeight="1">
      <c r="A9" s="14" t="s">
        <v>19</v>
      </c>
      <c r="B9" s="15">
        <v>3143</v>
      </c>
      <c r="C9" s="15">
        <v>4124</v>
      </c>
      <c r="D9" s="15">
        <v>10846</v>
      </c>
      <c r="E9" s="15">
        <v>9991</v>
      </c>
      <c r="F9" s="15">
        <v>9423</v>
      </c>
      <c r="G9" s="15">
        <v>5388</v>
      </c>
      <c r="H9" s="15">
        <v>2067</v>
      </c>
      <c r="I9" s="15">
        <v>2970</v>
      </c>
      <c r="J9" s="15">
        <v>2485</v>
      </c>
      <c r="K9" s="15">
        <v>6959</v>
      </c>
      <c r="L9" s="13">
        <f>SUM(B9:K9)</f>
        <v>57396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41740</v>
      </c>
      <c r="C11" s="15">
        <v>58312</v>
      </c>
      <c r="D11" s="15">
        <v>156391</v>
      </c>
      <c r="E11" s="15">
        <v>152092</v>
      </c>
      <c r="F11" s="15">
        <v>156615</v>
      </c>
      <c r="G11" s="15">
        <v>75952</v>
      </c>
      <c r="H11" s="15">
        <v>34044</v>
      </c>
      <c r="I11" s="15">
        <v>65768</v>
      </c>
      <c r="J11" s="15">
        <v>45184</v>
      </c>
      <c r="K11" s="15">
        <v>114382</v>
      </c>
      <c r="L11" s="13">
        <f>SUM(B11:K11)</f>
        <v>900480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1.250391412139592</v>
      </c>
      <c r="C15" s="22">
        <v>1.710818642731453</v>
      </c>
      <c r="D15" s="22">
        <v>1.798625837757894</v>
      </c>
      <c r="E15" s="22">
        <v>1.460214914582276</v>
      </c>
      <c r="F15" s="22">
        <v>1.450935332528517</v>
      </c>
      <c r="G15" s="22">
        <v>1.710644343947375</v>
      </c>
      <c r="H15" s="22">
        <v>1.818746523805178</v>
      </c>
      <c r="I15" s="22">
        <v>1.465885017708125</v>
      </c>
      <c r="J15" s="22">
        <v>1.96185313418251</v>
      </c>
      <c r="K15" s="22">
        <v>1.580816103984142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317694.02999999997</v>
      </c>
      <c r="C17" s="25">
        <f aca="true" t="shared" si="2" ref="C17:K17">C18+C19+C20+C21+C22+C23+C24</f>
        <v>325203.99</v>
      </c>
      <c r="D17" s="25">
        <f t="shared" si="2"/>
        <v>1090596.69</v>
      </c>
      <c r="E17" s="25">
        <f t="shared" si="2"/>
        <v>871184.08</v>
      </c>
      <c r="F17" s="25">
        <f t="shared" si="2"/>
        <v>793020.13</v>
      </c>
      <c r="G17" s="25">
        <f t="shared" si="2"/>
        <v>513047.01</v>
      </c>
      <c r="H17" s="25">
        <f t="shared" si="2"/>
        <v>265048.56</v>
      </c>
      <c r="I17" s="25">
        <f t="shared" si="2"/>
        <v>328459.36</v>
      </c>
      <c r="J17" s="25">
        <f t="shared" si="2"/>
        <v>336018.74</v>
      </c>
      <c r="K17" s="25">
        <f t="shared" si="2"/>
        <v>559347.63</v>
      </c>
      <c r="L17" s="25">
        <f>L18+L19+L20+L21+L22+L23+L24</f>
        <v>5399620.22</v>
      </c>
      <c r="M17"/>
    </row>
    <row r="18" spans="1:13" ht="17.25" customHeight="1">
      <c r="A18" s="26" t="s">
        <v>24</v>
      </c>
      <c r="B18" s="33">
        <f aca="true" t="shared" si="3" ref="B18:K18">ROUND(B13*B7,2)</f>
        <v>258383.04</v>
      </c>
      <c r="C18" s="33">
        <f t="shared" si="3"/>
        <v>193651.5</v>
      </c>
      <c r="D18" s="33">
        <f t="shared" si="3"/>
        <v>617740.03</v>
      </c>
      <c r="E18" s="33">
        <f t="shared" si="3"/>
        <v>605477.25</v>
      </c>
      <c r="F18" s="33">
        <f t="shared" si="3"/>
        <v>549054.46</v>
      </c>
      <c r="G18" s="33">
        <f t="shared" si="3"/>
        <v>295565.16</v>
      </c>
      <c r="H18" s="33">
        <f t="shared" si="3"/>
        <v>144574</v>
      </c>
      <c r="I18" s="33">
        <f t="shared" si="3"/>
        <v>228574.47</v>
      </c>
      <c r="J18" s="33">
        <f t="shared" si="3"/>
        <v>170674.09</v>
      </c>
      <c r="K18" s="33">
        <f t="shared" si="3"/>
        <v>354716.15</v>
      </c>
      <c r="L18" s="33">
        <f aca="true" t="shared" si="4" ref="L18:L24">SUM(B18:K18)</f>
        <v>3418410.1500000004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64696.89</v>
      </c>
      <c r="C19" s="33">
        <f t="shared" si="5"/>
        <v>137651.1</v>
      </c>
      <c r="D19" s="33">
        <f t="shared" si="5"/>
        <v>493343.15</v>
      </c>
      <c r="E19" s="33">
        <f t="shared" si="5"/>
        <v>278649.66</v>
      </c>
      <c r="F19" s="33">
        <f t="shared" si="5"/>
        <v>247588.06</v>
      </c>
      <c r="G19" s="33">
        <f t="shared" si="5"/>
        <v>210041.71</v>
      </c>
      <c r="H19" s="33">
        <f t="shared" si="5"/>
        <v>118369.46</v>
      </c>
      <c r="I19" s="33">
        <f t="shared" si="5"/>
        <v>106489.42</v>
      </c>
      <c r="J19" s="33">
        <f t="shared" si="5"/>
        <v>164163.41</v>
      </c>
      <c r="K19" s="33">
        <f t="shared" si="5"/>
        <v>206024.85</v>
      </c>
      <c r="L19" s="33">
        <f t="shared" si="4"/>
        <v>2027017.71</v>
      </c>
      <c r="M19"/>
    </row>
    <row r="20" spans="1:13" ht="17.25" customHeight="1">
      <c r="A20" s="27" t="s">
        <v>26</v>
      </c>
      <c r="B20" s="33">
        <v>1713.06</v>
      </c>
      <c r="C20" s="33">
        <v>4621.95</v>
      </c>
      <c r="D20" s="33">
        <v>17854.63</v>
      </c>
      <c r="E20" s="33">
        <v>15858.81</v>
      </c>
      <c r="F20" s="33">
        <v>22427.66</v>
      </c>
      <c r="G20" s="33">
        <v>22608.39</v>
      </c>
      <c r="H20" s="33">
        <v>9728.39</v>
      </c>
      <c r="I20" s="33">
        <v>4113.12</v>
      </c>
      <c r="J20" s="33">
        <v>9371.12</v>
      </c>
      <c r="K20" s="33">
        <v>17890.75</v>
      </c>
      <c r="L20" s="33">
        <f t="shared" si="4"/>
        <v>126187.87999999999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-8422.82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-178614.82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-13829.2</v>
      </c>
      <c r="C27" s="33">
        <f t="shared" si="6"/>
        <v>-18145.6</v>
      </c>
      <c r="D27" s="33">
        <f t="shared" si="6"/>
        <v>-47722.4</v>
      </c>
      <c r="E27" s="33">
        <f t="shared" si="6"/>
        <v>-43960.4</v>
      </c>
      <c r="F27" s="33">
        <f t="shared" si="6"/>
        <v>-41461.2</v>
      </c>
      <c r="G27" s="33">
        <f t="shared" si="6"/>
        <v>-23707.2</v>
      </c>
      <c r="H27" s="33">
        <f t="shared" si="6"/>
        <v>-9094.8</v>
      </c>
      <c r="I27" s="33">
        <f t="shared" si="6"/>
        <v>-30395.379999999997</v>
      </c>
      <c r="J27" s="33">
        <f t="shared" si="6"/>
        <v>-10934</v>
      </c>
      <c r="K27" s="33">
        <f t="shared" si="6"/>
        <v>-30619.6</v>
      </c>
      <c r="L27" s="33">
        <f aca="true" t="shared" si="7" ref="L27:L33">SUM(B27:K27)</f>
        <v>-269869.77999999997</v>
      </c>
      <c r="M27"/>
    </row>
    <row r="28" spans="1:13" ht="18.75" customHeight="1">
      <c r="A28" s="27" t="s">
        <v>30</v>
      </c>
      <c r="B28" s="33">
        <f>B29+B30+B31+B32</f>
        <v>-13829.2</v>
      </c>
      <c r="C28" s="33">
        <f aca="true" t="shared" si="8" ref="C28:K28">C29+C30+C31+C32</f>
        <v>-18145.6</v>
      </c>
      <c r="D28" s="33">
        <f t="shared" si="8"/>
        <v>-47722.4</v>
      </c>
      <c r="E28" s="33">
        <f t="shared" si="8"/>
        <v>-43960.4</v>
      </c>
      <c r="F28" s="33">
        <f t="shared" si="8"/>
        <v>-41461.2</v>
      </c>
      <c r="G28" s="33">
        <f t="shared" si="8"/>
        <v>-23707.2</v>
      </c>
      <c r="H28" s="33">
        <f t="shared" si="8"/>
        <v>-9094.8</v>
      </c>
      <c r="I28" s="33">
        <f t="shared" si="8"/>
        <v>-30395.379999999997</v>
      </c>
      <c r="J28" s="33">
        <f t="shared" si="8"/>
        <v>-10934</v>
      </c>
      <c r="K28" s="33">
        <f t="shared" si="8"/>
        <v>-30619.6</v>
      </c>
      <c r="L28" s="33">
        <f t="shared" si="7"/>
        <v>-269869.77999999997</v>
      </c>
      <c r="M28"/>
    </row>
    <row r="29" spans="1:13" s="36" customFormat="1" ht="18.75" customHeight="1">
      <c r="A29" s="34" t="s">
        <v>58</v>
      </c>
      <c r="B29" s="33">
        <f>-ROUND((B9)*$E$3,2)</f>
        <v>-13829.2</v>
      </c>
      <c r="C29" s="33">
        <f aca="true" t="shared" si="9" ref="C29:K29">-ROUND((C9)*$E$3,2)</f>
        <v>-18145.6</v>
      </c>
      <c r="D29" s="33">
        <f t="shared" si="9"/>
        <v>-47722.4</v>
      </c>
      <c r="E29" s="33">
        <f t="shared" si="9"/>
        <v>-43960.4</v>
      </c>
      <c r="F29" s="33">
        <f t="shared" si="9"/>
        <v>-41461.2</v>
      </c>
      <c r="G29" s="33">
        <f t="shared" si="9"/>
        <v>-23707.2</v>
      </c>
      <c r="H29" s="33">
        <f t="shared" si="9"/>
        <v>-9094.8</v>
      </c>
      <c r="I29" s="33">
        <f t="shared" si="9"/>
        <v>-13068</v>
      </c>
      <c r="J29" s="33">
        <f t="shared" si="9"/>
        <v>-10934</v>
      </c>
      <c r="K29" s="33">
        <f t="shared" si="9"/>
        <v>-30619.6</v>
      </c>
      <c r="L29" s="33">
        <f t="shared" si="7"/>
        <v>-252542.4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-17321.75</v>
      </c>
      <c r="J32" s="17">
        <v>0</v>
      </c>
      <c r="K32" s="17">
        <v>0</v>
      </c>
      <c r="L32" s="33">
        <f t="shared" si="7"/>
        <v>-17321.75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303864.82999999996</v>
      </c>
      <c r="C48" s="41">
        <f aca="true" t="shared" si="12" ref="C48:K48">IF(C17+C27+C40+C49&lt;0,0,C17+C27+C49)</f>
        <v>307058.39</v>
      </c>
      <c r="D48" s="41">
        <f t="shared" si="12"/>
        <v>1042874.2899999999</v>
      </c>
      <c r="E48" s="41">
        <f t="shared" si="12"/>
        <v>827223.6799999999</v>
      </c>
      <c r="F48" s="41">
        <f t="shared" si="12"/>
        <v>751558.93</v>
      </c>
      <c r="G48" s="41">
        <f t="shared" si="12"/>
        <v>489339.81</v>
      </c>
      <c r="H48" s="41">
        <f t="shared" si="12"/>
        <v>255953.76</v>
      </c>
      <c r="I48" s="41">
        <f t="shared" si="12"/>
        <v>298063.98</v>
      </c>
      <c r="J48" s="41">
        <f t="shared" si="12"/>
        <v>325084.74</v>
      </c>
      <c r="K48" s="41">
        <f t="shared" si="12"/>
        <v>528728.03</v>
      </c>
      <c r="L48" s="42">
        <f>SUM(B48:K48)</f>
        <v>5129750.44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303864.83</v>
      </c>
      <c r="C54" s="41">
        <f aca="true" t="shared" si="14" ref="C54:J54">SUM(C55:C66)</f>
        <v>307058.38</v>
      </c>
      <c r="D54" s="41">
        <f t="shared" si="14"/>
        <v>1042874.29</v>
      </c>
      <c r="E54" s="41">
        <f t="shared" si="14"/>
        <v>827223.69</v>
      </c>
      <c r="F54" s="41">
        <f t="shared" si="14"/>
        <v>751558.92</v>
      </c>
      <c r="G54" s="41">
        <f t="shared" si="14"/>
        <v>489339.81</v>
      </c>
      <c r="H54" s="41">
        <f t="shared" si="14"/>
        <v>255953.76</v>
      </c>
      <c r="I54" s="41">
        <f>SUM(I55:I69)</f>
        <v>298063.98</v>
      </c>
      <c r="J54" s="41">
        <f t="shared" si="14"/>
        <v>325084.74</v>
      </c>
      <c r="K54" s="41">
        <f>SUM(K55:K68)</f>
        <v>528728.02</v>
      </c>
      <c r="L54" s="46">
        <f>SUM(B54:K54)</f>
        <v>5129750.42</v>
      </c>
      <c r="M54" s="40"/>
    </row>
    <row r="55" spans="1:13" ht="18.75" customHeight="1">
      <c r="A55" s="47" t="s">
        <v>51</v>
      </c>
      <c r="B55" s="48">
        <v>303864.83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303864.83</v>
      </c>
      <c r="M55" s="40"/>
    </row>
    <row r="56" spans="1:12" ht="18.75" customHeight="1">
      <c r="A56" s="47" t="s">
        <v>61</v>
      </c>
      <c r="B56" s="17">
        <v>0</v>
      </c>
      <c r="C56" s="48">
        <v>267969.85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267969.85</v>
      </c>
    </row>
    <row r="57" spans="1:12" ht="18.75" customHeight="1">
      <c r="A57" s="47" t="s">
        <v>62</v>
      </c>
      <c r="B57" s="17">
        <v>0</v>
      </c>
      <c r="C57" s="48">
        <v>39088.53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39088.53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1042874.29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1042874.29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827223.69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827223.69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751558.92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751558.92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489339.81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489339.81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255953.76</v>
      </c>
      <c r="I62" s="17">
        <v>0</v>
      </c>
      <c r="J62" s="17">
        <v>0</v>
      </c>
      <c r="K62" s="17">
        <v>0</v>
      </c>
      <c r="L62" s="46">
        <f t="shared" si="15"/>
        <v>255953.76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325084.74</v>
      </c>
      <c r="K64" s="17">
        <v>0</v>
      </c>
      <c r="L64" s="46">
        <f t="shared" si="15"/>
        <v>325084.74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8">
        <v>289055.61</v>
      </c>
      <c r="L65" s="46">
        <f t="shared" si="15"/>
        <v>289055.61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8">
        <v>239672.41</v>
      </c>
      <c r="L66" s="46">
        <f t="shared" si="15"/>
        <v>239672.41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9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0">
        <v>298063.98</v>
      </c>
      <c r="J69" s="52">
        <v>0</v>
      </c>
      <c r="K69" s="52">
        <v>0</v>
      </c>
      <c r="L69" s="50">
        <f>SUM(B69:K69)</f>
        <v>298063.98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5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2020-07-21T01:13:59Z</dcterms:modified>
  <cp:category/>
  <cp:version/>
  <cp:contentType/>
  <cp:contentStatus/>
</cp:coreProperties>
</file>