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<sst xmlns="http://schemas.openxmlformats.org/spreadsheetml/2006/main" count="79" uniqueCount="78">
  <si>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</si>
  <si>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</si>
  <si>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</si>
  <si>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</si>
  <si>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</si>
  <si>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</si>
  <si>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</si>
  <si>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</si>
  <si>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</si>
  <si>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</si>
  <si>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</si>
  <si>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</si>
  <si>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</si>
  <si>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</si>
  <si>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</si>
  <si>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</si>
  <si>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</si>
  <si>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</si>
  <si>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</si>
  <si>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</si>
  <si>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</si>
  <si>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</si>
  <si>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</si>
  <si>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</si>
  <si>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</si>
  <si>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</si>
  <si>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</si>
  <si>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</si>
  <si>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</si>
  <si>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</si>
  <si>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</si>
  <si>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</si>
  <si>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</si>
  <si>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</si>
  <si>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</si>
  <si>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</si>
  <si>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</si>
  <si>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</si>
  <si>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</si>
  <si>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</si>
  <si>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</si>
  <si>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</si>
  <si>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</si>
  <si>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</si>
  <si>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</si>
  <si>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</si>
  <si>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</si>
  <si>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</si>
  <si>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</si>
  <si>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</si>
  <si>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</si>
  <si>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</si>
  <si>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</si>
  <si>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</si>
  <si>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</si>
  <si>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</si>
  <si>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</si>
  <si>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</si>
  <si>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</si>
  <si>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</si>
  <si>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</si>
  <si>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</si>
  <si>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</si>
  <si>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</si>
  <si>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</si>
  <si>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</si>
  <si>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</si>
  <si>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</si>
  <si>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</si>
  <si>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</si>
  <si>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</si>
  <si>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</si>
  <si>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</si>
  <si>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</si>
  <si>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</si>
  <si>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</si>
  <si>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12/07/20 - VENCIMENTO 17/07/20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</si>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</sst>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11986</v>
      </c>
      <c r="C7" s="10">
        <f>C8+C11</f>
        <v>18719</v>
      </c>
      <c r="D7" s="10">
        <f aca="true" t="shared" si="0" ref="D7:K7">D8+D11</f>
        <v>49503</v>
      </c>
      <c r="E7" s="10">
        <f t="shared" si="0"/>
        <v>55825</v>
      </c>
      <c r="F7" s="10">
        <f t="shared" si="0"/>
        <v>61490</v>
      </c>
      <c r="G7" s="10">
        <f t="shared" si="0"/>
        <v>22506</v>
      </c>
      <c r="H7" s="10">
        <f t="shared" si="0"/>
        <v>10655</v>
      </c>
      <c r="I7" s="10">
        <f t="shared" si="0"/>
        <v>22594</v>
      </c>
      <c r="J7" s="10">
        <f t="shared" si="0"/>
        <v>12807</v>
      </c>
      <c r="K7" s="10">
        <f t="shared" si="0"/>
        <v>41894</v>
      </c>
      <c r="L7" s="10">
        <f>SUM(B7:K7)</f>
        <v>307979</v>
      </c>
      <c r="M7" s="11"/>
    </row>
    <row r="8" spans="1:13" ht="17.25" customHeight="1">
      <c r="A8" s="12" t="s">
        <v>18</v>
      </c>
      <c r="B8" s="13">
        <f>B9+B10</f>
        <v>1089</v>
      </c>
      <c r="C8" s="13">
        <f aca="true" t="shared" si="1" ref="C8:K8">C9+C10</f>
        <v>1716</v>
      </c>
      <c r="D8" s="13">
        <f t="shared" si="1"/>
        <v>4475</v>
      </c>
      <c r="E8" s="13">
        <f t="shared" si="1"/>
        <v>4969</v>
      </c>
      <c r="F8" s="13">
        <f t="shared" si="1"/>
        <v>5523</v>
      </c>
      <c r="G8" s="13">
        <f t="shared" si="1"/>
        <v>1884</v>
      </c>
      <c r="H8" s="13">
        <f t="shared" si="1"/>
        <v>774</v>
      </c>
      <c r="I8" s="13">
        <f t="shared" si="1"/>
        <v>1302</v>
      </c>
      <c r="J8" s="13">
        <f t="shared" si="1"/>
        <v>662</v>
      </c>
      <c r="K8" s="13">
        <f t="shared" si="1"/>
        <v>2650</v>
      </c>
      <c r="L8" s="13">
        <f>SUM(B8:K8)</f>
        <v>25044</v>
      </c>
      <c r="M8"/>
    </row>
    <row r="9" spans="1:13" ht="17.25" customHeight="1">
      <c r="A9" s="14" t="s">
        <v>19</v>
      </c>
      <c r="B9" s="15">
        <v>1089</v>
      </c>
      <c r="C9" s="15">
        <v>1716</v>
      </c>
      <c r="D9" s="15">
        <v>4475</v>
      </c>
      <c r="E9" s="15">
        <v>4969</v>
      </c>
      <c r="F9" s="15">
        <v>5523</v>
      </c>
      <c r="G9" s="15">
        <v>1884</v>
      </c>
      <c r="H9" s="15">
        <v>774</v>
      </c>
      <c r="I9" s="15">
        <v>1302</v>
      </c>
      <c r="J9" s="15">
        <v>662</v>
      </c>
      <c r="K9" s="15">
        <v>2650</v>
      </c>
      <c r="L9" s="13">
        <f>SUM(B9:K9)</f>
        <v>25044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10897</v>
      </c>
      <c r="C11" s="15">
        <v>17003</v>
      </c>
      <c r="D11" s="15">
        <v>45028</v>
      </c>
      <c r="E11" s="15">
        <v>50856</v>
      </c>
      <c r="F11" s="15">
        <v>55967</v>
      </c>
      <c r="G11" s="15">
        <v>20622</v>
      </c>
      <c r="H11" s="15">
        <v>9881</v>
      </c>
      <c r="I11" s="15">
        <v>21292</v>
      </c>
      <c r="J11" s="15">
        <v>12145</v>
      </c>
      <c r="K11" s="15">
        <v>39244</v>
      </c>
      <c r="L11" s="13">
        <f>SUM(B11:K11)</f>
        <v>282935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1.366265324176286</v>
      </c>
      <c r="C15" s="22">
        <v>1.783464580010632</v>
      </c>
      <c r="D15" s="22">
        <v>1.955747449814602</v>
      </c>
      <c r="E15" s="22">
        <v>1.579274123605192</v>
      </c>
      <c r="F15" s="22">
        <v>1.541816268598019</v>
      </c>
      <c r="G15" s="22">
        <v>1.649650520322961</v>
      </c>
      <c r="H15" s="22">
        <v>2.029814783181817</v>
      </c>
      <c r="I15" s="22">
        <v>1.527338940537514</v>
      </c>
      <c r="J15" s="22">
        <v>2.099332808802425</v>
      </c>
      <c r="K15" s="22">
        <v>1.644142427031087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87502.18999999999</v>
      </c>
      <c r="C17" s="25">
        <f aca="true" t="shared" si="2" ref="C17:K17">C18+C19+C20+C21+C22+C23+C24</f>
        <v>96727.95999999999</v>
      </c>
      <c r="D17" s="25">
        <f t="shared" si="2"/>
        <v>331689.33999999997</v>
      </c>
      <c r="E17" s="25">
        <f t="shared" si="2"/>
        <v>312200.87</v>
      </c>
      <c r="F17" s="25">
        <f t="shared" si="2"/>
        <v>303389.31</v>
      </c>
      <c r="G17" s="25">
        <f t="shared" si="2"/>
        <v>127878.91000000002</v>
      </c>
      <c r="H17" s="25">
        <f t="shared" si="2"/>
        <v>83736.49000000002</v>
      </c>
      <c r="I17" s="25">
        <f t="shared" si="2"/>
        <v>108366.90000000001</v>
      </c>
      <c r="J17" s="25">
        <f t="shared" si="2"/>
        <v>93800.84</v>
      </c>
      <c r="K17" s="25">
        <f t="shared" si="2"/>
        <v>190772.85</v>
      </c>
      <c r="L17" s="25">
        <f>L18+L19+L20+L21+L22+L23+L24</f>
        <v>1736065.6600000001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68995.01</v>
      </c>
      <c r="C18" s="33">
        <f t="shared" si="3"/>
        <v>58058.85</v>
      </c>
      <c r="D18" s="33">
        <f t="shared" si="3"/>
        <v>182854.18</v>
      </c>
      <c r="E18" s="33">
        <f t="shared" si="3"/>
        <v>208539.87</v>
      </c>
      <c r="F18" s="33">
        <f t="shared" si="3"/>
        <v>203335.13</v>
      </c>
      <c r="G18" s="33">
        <f t="shared" si="3"/>
        <v>81780.05</v>
      </c>
      <c r="H18" s="33">
        <f t="shared" si="3"/>
        <v>42658.36</v>
      </c>
      <c r="I18" s="33">
        <f t="shared" si="3"/>
        <v>75131.83</v>
      </c>
      <c r="J18" s="33">
        <f t="shared" si="3"/>
        <v>45854.18</v>
      </c>
      <c r="K18" s="33">
        <f t="shared" si="3"/>
        <v>122468.73</v>
      </c>
      <c r="L18" s="33">
        <f aca="true" t="shared" si="4" ref="L18:L24">SUM(B18:K18)</f>
        <v>1089676.1900000002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25270.48</v>
      </c>
      <c r="C19" s="33">
        <f t="shared" si="5"/>
        <v>45487.05</v>
      </c>
      <c r="D19" s="33">
        <f t="shared" si="5"/>
        <v>174762.42</v>
      </c>
      <c r="E19" s="33">
        <f t="shared" si="5"/>
        <v>120801.75</v>
      </c>
      <c r="F19" s="33">
        <f t="shared" si="5"/>
        <v>110170.28</v>
      </c>
      <c r="G19" s="33">
        <f t="shared" si="5"/>
        <v>53128.45</v>
      </c>
      <c r="H19" s="33">
        <f t="shared" si="5"/>
        <v>43930.21</v>
      </c>
      <c r="I19" s="33">
        <f t="shared" si="5"/>
        <v>39619.94</v>
      </c>
      <c r="J19" s="33">
        <f t="shared" si="5"/>
        <v>50409</v>
      </c>
      <c r="K19" s="33">
        <f t="shared" si="5"/>
        <v>78887.3</v>
      </c>
      <c r="L19" s="33">
        <f t="shared" si="4"/>
        <v>742466.8799999999</v>
      </c>
      <c r="M19"/>
    </row>
    <row r="20" spans="1:13" ht="17.25" customHeight="1">
      <c r="A20" s="27" t="s">
        <v>26</v>
      </c>
      <c r="B20" s="33">
        <v>339.23</v>
      </c>
      <c r="C20" s="33">
        <v>3901.1</v>
      </c>
      <c r="D20" s="33">
        <v>12413.86</v>
      </c>
      <c r="E20" s="33">
        <v>11660.89</v>
      </c>
      <c r="F20" s="33">
        <v>15930.04</v>
      </c>
      <c r="G20" s="33">
        <v>8965.44</v>
      </c>
      <c r="H20" s="33">
        <v>4771.21</v>
      </c>
      <c r="I20" s="33">
        <v>4325.13</v>
      </c>
      <c r="J20" s="33">
        <v>5724.44</v>
      </c>
      <c r="K20" s="33">
        <v>8692.66</v>
      </c>
      <c r="L20" s="33">
        <f t="shared" si="4"/>
        <v>76724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-2034.05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-2034.05</v>
      </c>
      <c r="M23"/>
    </row>
    <row r="24" spans="1:13" ht="17.25" customHeight="1">
      <c r="A24" s="27" t="s">
        <v>74</v>
      </c>
      <c r="B24" s="33">
        <v>-8426.39</v>
      </c>
      <c r="C24" s="33">
        <v>-10719.04</v>
      </c>
      <c r="D24" s="33">
        <v>-38341.12</v>
      </c>
      <c r="E24" s="33">
        <v>-28801.64</v>
      </c>
      <c r="F24" s="33">
        <v>-27370</v>
      </c>
      <c r="G24" s="33">
        <v>-13960.98</v>
      </c>
      <c r="H24" s="33">
        <v>-8947.15</v>
      </c>
      <c r="I24" s="33">
        <v>-10710</v>
      </c>
      <c r="J24" s="33">
        <v>-10834.5</v>
      </c>
      <c r="K24" s="33">
        <v>-19275.84</v>
      </c>
      <c r="L24" s="33">
        <f t="shared" si="4"/>
        <v>-177386.66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-4791.6</v>
      </c>
      <c r="C27" s="33">
        <f t="shared" si="6"/>
        <v>-7550.4</v>
      </c>
      <c r="D27" s="33">
        <f t="shared" si="6"/>
        <v>-19690</v>
      </c>
      <c r="E27" s="33">
        <f t="shared" si="6"/>
        <v>-21863.6</v>
      </c>
      <c r="F27" s="33">
        <f t="shared" si="6"/>
        <v>-24301.2</v>
      </c>
      <c r="G27" s="33">
        <f t="shared" si="6"/>
        <v>-8289.6</v>
      </c>
      <c r="H27" s="33">
        <f t="shared" si="6"/>
        <v>-3405.6</v>
      </c>
      <c r="I27" s="33">
        <f t="shared" si="6"/>
        <v>-5728.8</v>
      </c>
      <c r="J27" s="33">
        <f t="shared" si="6"/>
        <v>-2912.8</v>
      </c>
      <c r="K27" s="33">
        <f t="shared" si="6"/>
        <v>-11660</v>
      </c>
      <c r="L27" s="33">
        <f aca="true" t="shared" si="7" ref="L27:L33">SUM(B27:K27)</f>
        <v>-110193.60000000002</v>
      </c>
      <c r="M27"/>
    </row>
    <row r="28" spans="1:13" ht="18.75" customHeight="1">
      <c r="A28" s="27" t="s">
        <v>30</v>
      </c>
      <c r="B28" s="33">
        <f>B29+B30+B31+B32</f>
        <v>-4791.6</v>
      </c>
      <c r="C28" s="33">
        <f aca="true" t="shared" si="8" ref="C28:K28">C29+C30+C31+C32</f>
        <v>-7550.4</v>
      </c>
      <c r="D28" s="33">
        <f t="shared" si="8"/>
        <v>-19690</v>
      </c>
      <c r="E28" s="33">
        <f t="shared" si="8"/>
        <v>-21863.6</v>
      </c>
      <c r="F28" s="33">
        <f t="shared" si="8"/>
        <v>-24301.2</v>
      </c>
      <c r="G28" s="33">
        <f t="shared" si="8"/>
        <v>-8289.6</v>
      </c>
      <c r="H28" s="33">
        <f t="shared" si="8"/>
        <v>-3405.6</v>
      </c>
      <c r="I28" s="33">
        <f t="shared" si="8"/>
        <v>-5728.8</v>
      </c>
      <c r="J28" s="33">
        <f t="shared" si="8"/>
        <v>-2912.8</v>
      </c>
      <c r="K28" s="33">
        <f t="shared" si="8"/>
        <v>-11660</v>
      </c>
      <c r="L28" s="33">
        <f t="shared" si="7"/>
        <v>-110193.60000000002</v>
      </c>
      <c r="M28"/>
    </row>
    <row r="29" spans="1:13" s="36" customFormat="1" ht="18.75" customHeight="1">
      <c r="A29" s="34" t="s">
        <v>58</v>
      </c>
      <c r="B29" s="33">
        <f>-ROUND((B9)*$E$3,2)</f>
        <v>-4791.6</v>
      </c>
      <c r="C29" s="33">
        <f aca="true" t="shared" si="9" ref="C29:K29">-ROUND((C9)*$E$3,2)</f>
        <v>-7550.4</v>
      </c>
      <c r="D29" s="33">
        <f t="shared" si="9"/>
        <v>-19690</v>
      </c>
      <c r="E29" s="33">
        <f t="shared" si="9"/>
        <v>-21863.6</v>
      </c>
      <c r="F29" s="33">
        <f t="shared" si="9"/>
        <v>-24301.2</v>
      </c>
      <c r="G29" s="33">
        <f t="shared" si="9"/>
        <v>-8289.6</v>
      </c>
      <c r="H29" s="33">
        <f t="shared" si="9"/>
        <v>-3405.6</v>
      </c>
      <c r="I29" s="33">
        <f t="shared" si="9"/>
        <v>-5728.8</v>
      </c>
      <c r="J29" s="33">
        <f t="shared" si="9"/>
        <v>-2912.8</v>
      </c>
      <c r="K29" s="33">
        <f t="shared" si="9"/>
        <v>-11660</v>
      </c>
      <c r="L29" s="33">
        <f t="shared" si="7"/>
        <v>-110193.60000000002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82710.58999999998</v>
      </c>
      <c r="C48" s="41">
        <f aca="true" t="shared" si="12" ref="C48:K48">IF(C17+C27+C40+C49&lt;0,0,C17+C27+C49)</f>
        <v>89177.56</v>
      </c>
      <c r="D48" s="41">
        <f t="shared" si="12"/>
        <v>311999.33999999997</v>
      </c>
      <c r="E48" s="41">
        <f t="shared" si="12"/>
        <v>290337.27</v>
      </c>
      <c r="F48" s="41">
        <f t="shared" si="12"/>
        <v>279088.11</v>
      </c>
      <c r="G48" s="41">
        <f t="shared" si="12"/>
        <v>119589.31000000001</v>
      </c>
      <c r="H48" s="41">
        <f t="shared" si="12"/>
        <v>80330.89000000001</v>
      </c>
      <c r="I48" s="41">
        <f t="shared" si="12"/>
        <v>102638.1</v>
      </c>
      <c r="J48" s="41">
        <f t="shared" si="12"/>
        <v>90888.04</v>
      </c>
      <c r="K48" s="41">
        <f t="shared" si="12"/>
        <v>179112.85</v>
      </c>
      <c r="L48" s="42">
        <f>SUM(B48:K48)</f>
        <v>1625872.0600000005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82710.59</v>
      </c>
      <c r="C54" s="41">
        <f aca="true" t="shared" si="14" ref="C54:J54">SUM(C55:C66)</f>
        <v>89177.56</v>
      </c>
      <c r="D54" s="41">
        <f t="shared" si="14"/>
        <v>311999.34</v>
      </c>
      <c r="E54" s="41">
        <f t="shared" si="14"/>
        <v>290337.27</v>
      </c>
      <c r="F54" s="41">
        <f t="shared" si="14"/>
        <v>279088.11</v>
      </c>
      <c r="G54" s="41">
        <f t="shared" si="14"/>
        <v>119589.32</v>
      </c>
      <c r="H54" s="41">
        <f t="shared" si="14"/>
        <v>80330.89</v>
      </c>
      <c r="I54" s="41">
        <f>SUM(I55:I69)</f>
        <v>102638.1</v>
      </c>
      <c r="J54" s="41">
        <f t="shared" si="14"/>
        <v>90888.06</v>
      </c>
      <c r="K54" s="41">
        <f>SUM(K55:K68)</f>
        <v>179112.86</v>
      </c>
      <c r="L54" s="46">
        <f>SUM(B54:K54)</f>
        <v>1625872.1</v>
      </c>
      <c r="M54" s="40"/>
    </row>
    <row r="55" spans="1:13" ht="18.75" customHeight="1">
      <c r="A55" s="47" t="s">
        <v>51</v>
      </c>
      <c r="B55" s="48">
        <v>82710.59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82710.59</v>
      </c>
      <c r="M55" s="40"/>
    </row>
    <row r="56" spans="1:12" ht="18.75" customHeight="1">
      <c r="A56" s="47" t="s">
        <v>61</v>
      </c>
      <c r="B56" s="17">
        <v>0</v>
      </c>
      <c r="C56" s="48">
        <v>77798.5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77798.5</v>
      </c>
    </row>
    <row r="57" spans="1:12" ht="18.75" customHeight="1">
      <c r="A57" s="47" t="s">
        <v>62</v>
      </c>
      <c r="B57" s="17">
        <v>0</v>
      </c>
      <c r="C57" s="48">
        <v>11379.06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11379.06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311999.34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311999.34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290337.27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290337.27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279088.11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279088.11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119589.32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119589.32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80330.89</v>
      </c>
      <c r="I62" s="17">
        <v>0</v>
      </c>
      <c r="J62" s="17">
        <v>0</v>
      </c>
      <c r="K62" s="17">
        <v>0</v>
      </c>
      <c r="L62" s="46">
        <f t="shared" si="15"/>
        <v>80330.89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90888.06</v>
      </c>
      <c r="K64" s="17">
        <v>0</v>
      </c>
      <c r="L64" s="46">
        <f t="shared" si="15"/>
        <v>90888.06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77520.05</v>
      </c>
      <c r="L65" s="46">
        <f t="shared" si="15"/>
        <v>77520.05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101592.81</v>
      </c>
      <c r="L66" s="46">
        <f t="shared" si="15"/>
        <v>101592.81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102638.1</v>
      </c>
      <c r="J69" s="53">
        <v>0</v>
      </c>
      <c r="K69" s="53">
        <v>0</v>
      </c>
      <c r="L69" s="51">
        <f>SUM(B69:K69)</f>
        <v>102638.1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2020-07-18T12:52:30Z</dcterms:modified>
  <cp:category/>
  <cp:version/>
  <cp:contentType/>
  <cp:contentStatus/>
</cp:coreProperties>
</file>