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<sst xmlns="http://schemas.openxmlformats.org/spreadsheetml/2006/main" count="79" uniqueCount="78">
  <si>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</si>
  <si>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</si>
  <si>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</si>
  <si>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</si>
  <si>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</si>
  <si>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</si>
  <si>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</si>
  <si>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</si>
  <si>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</si>
  <si>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</si>
  <si>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</si>
  <si>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</si>
  <si>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</si>
  <si>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</si>
  <si>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</si>
  <si>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</si>
  <si>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</si>
  <si>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</si>
  <si>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</si>
  <si>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</si>
  <si>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</si>
  <si>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</si>
  <si>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</si>
  <si>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</si>
  <si>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</si>
  <si>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</si>
  <si>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</si>
  <si>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</si>
  <si>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</si>
  <si>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</si>
  <si>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</si>
  <si>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</si>
  <si>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</si>
  <si>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</si>
  <si>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</si>
  <si>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</si>
  <si>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</si>
  <si>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</si>
  <si>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</si>
  <si>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</si>
  <si>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</si>
  <si>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</si>
  <si>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</si>
  <si>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</si>
  <si>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</si>
  <si>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</si>
  <si>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</si>
  <si>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</si>
  <si>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</si>
  <si>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</si>
  <si>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</si>
  <si>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</si>
  <si>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</si>
  <si>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</si>
  <si>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</si>
  <si>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</si>
  <si>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</si>
  <si>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</si>
  <si>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</si>
  <si>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</si>
  <si>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</si>
  <si>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</si>
  <si>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</si>
  <si>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</si>
  <si>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</si>
  <si>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</si>
  <si>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</si>
  <si>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</si>
  <si>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</si>
  <si>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</si>
  <si>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</si>
  <si>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</si>
  <si>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</si>
  <si>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</si>
  <si>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</si>
  <si>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</si>
  <si>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09/07/20 - VENCIMENTO 16/07/20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</si>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</sst>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44192</v>
      </c>
      <c r="C7" s="10">
        <f>C8+C11</f>
        <v>61707</v>
      </c>
      <c r="D7" s="10">
        <f aca="true" t="shared" si="0" ref="D7:K7">D8+D11</f>
        <v>163048</v>
      </c>
      <c r="E7" s="10">
        <f t="shared" si="0"/>
        <v>157179</v>
      </c>
      <c r="F7" s="10">
        <f t="shared" si="0"/>
        <v>163739</v>
      </c>
      <c r="G7" s="10">
        <f t="shared" si="0"/>
        <v>79013</v>
      </c>
      <c r="H7" s="10">
        <f t="shared" si="0"/>
        <v>34135</v>
      </c>
      <c r="I7" s="10">
        <f t="shared" si="0"/>
        <v>65698</v>
      </c>
      <c r="J7" s="10">
        <f t="shared" si="0"/>
        <v>45146</v>
      </c>
      <c r="K7" s="10">
        <f t="shared" si="0"/>
        <v>119240</v>
      </c>
      <c r="L7" s="10">
        <f>SUM(B7:K7)</f>
        <v>933097</v>
      </c>
      <c r="M7" s="11"/>
    </row>
    <row r="8" spans="1:13" ht="17.25" customHeight="1">
      <c r="A8" s="12" t="s">
        <v>18</v>
      </c>
      <c r="B8" s="13">
        <f>B9+B10</f>
        <v>3105</v>
      </c>
      <c r="C8" s="13">
        <f aca="true" t="shared" si="1" ref="C8:K8">C9+C10</f>
        <v>4361</v>
      </c>
      <c r="D8" s="13">
        <f t="shared" si="1"/>
        <v>11153</v>
      </c>
      <c r="E8" s="13">
        <f t="shared" si="1"/>
        <v>9800</v>
      </c>
      <c r="F8" s="13">
        <f t="shared" si="1"/>
        <v>9458</v>
      </c>
      <c r="G8" s="13">
        <f t="shared" si="1"/>
        <v>5362</v>
      </c>
      <c r="H8" s="13">
        <f t="shared" si="1"/>
        <v>2107</v>
      </c>
      <c r="I8" s="13">
        <f t="shared" si="1"/>
        <v>3140</v>
      </c>
      <c r="J8" s="13">
        <f t="shared" si="1"/>
        <v>2308</v>
      </c>
      <c r="K8" s="13">
        <f t="shared" si="1"/>
        <v>7054</v>
      </c>
      <c r="L8" s="13">
        <f>SUM(B8:K8)</f>
        <v>57848</v>
      </c>
      <c r="M8"/>
    </row>
    <row r="9" spans="1:13" ht="17.25" customHeight="1">
      <c r="A9" s="14" t="s">
        <v>19</v>
      </c>
      <c r="B9" s="15">
        <v>3103</v>
      </c>
      <c r="C9" s="15">
        <v>4361</v>
      </c>
      <c r="D9" s="15">
        <v>11153</v>
      </c>
      <c r="E9" s="15">
        <v>9800</v>
      </c>
      <c r="F9" s="15">
        <v>9458</v>
      </c>
      <c r="G9" s="15">
        <v>5362</v>
      </c>
      <c r="H9" s="15">
        <v>2107</v>
      </c>
      <c r="I9" s="15">
        <v>3140</v>
      </c>
      <c r="J9" s="15">
        <v>2308</v>
      </c>
      <c r="K9" s="15">
        <v>7054</v>
      </c>
      <c r="L9" s="13">
        <f>SUM(B9:K9)</f>
        <v>57846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41087</v>
      </c>
      <c r="C11" s="15">
        <v>57346</v>
      </c>
      <c r="D11" s="15">
        <v>151895</v>
      </c>
      <c r="E11" s="15">
        <v>147379</v>
      </c>
      <c r="F11" s="15">
        <v>154281</v>
      </c>
      <c r="G11" s="15">
        <v>73651</v>
      </c>
      <c r="H11" s="15">
        <v>32028</v>
      </c>
      <c r="I11" s="15">
        <v>62558</v>
      </c>
      <c r="J11" s="15">
        <v>42838</v>
      </c>
      <c r="K11" s="15">
        <v>112186</v>
      </c>
      <c r="L11" s="13">
        <f>SUM(B11:K11)</f>
        <v>875249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1.391864068226867</v>
      </c>
      <c r="C15" s="22">
        <v>1.911603324184717</v>
      </c>
      <c r="D15" s="22">
        <v>2.037347538932237</v>
      </c>
      <c r="E15" s="22">
        <v>1.661842022893651</v>
      </c>
      <c r="F15" s="22">
        <v>1.621580075427726</v>
      </c>
      <c r="G15" s="22">
        <v>1.945065226631681</v>
      </c>
      <c r="H15" s="22">
        <v>2.110537180687441</v>
      </c>
      <c r="I15" s="22">
        <v>1.684684665857514</v>
      </c>
      <c r="J15" s="22">
        <v>2.279231139467707</v>
      </c>
      <c r="K15" s="22">
        <v>1.778712023221102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348592.85</v>
      </c>
      <c r="C17" s="25">
        <f aca="true" t="shared" si="2" ref="C17:K17">C18+C19+C20+C21+C22+C23+C24</f>
        <v>360145.6</v>
      </c>
      <c r="D17" s="25">
        <f t="shared" si="2"/>
        <v>1207942.69</v>
      </c>
      <c r="E17" s="25">
        <f t="shared" si="2"/>
        <v>964092.88</v>
      </c>
      <c r="F17" s="25">
        <f t="shared" si="2"/>
        <v>875875.58</v>
      </c>
      <c r="G17" s="25">
        <f t="shared" si="2"/>
        <v>560120.75</v>
      </c>
      <c r="H17" s="25">
        <f t="shared" si="2"/>
        <v>287873.58999999997</v>
      </c>
      <c r="I17" s="25">
        <f t="shared" si="2"/>
        <v>361653.05999999994</v>
      </c>
      <c r="J17" s="25">
        <f t="shared" si="2"/>
        <v>370403.5</v>
      </c>
      <c r="K17" s="25">
        <f t="shared" si="2"/>
        <v>614996.9700000001</v>
      </c>
      <c r="L17" s="25">
        <f>L18+L19+L20+L21+L22+L23+L24</f>
        <v>5951697.47</v>
      </c>
      <c r="M17"/>
    </row>
    <row r="18" spans="1:13" ht="17.25" customHeight="1">
      <c r="A18" s="26" t="s">
        <v>24</v>
      </c>
      <c r="B18" s="33">
        <f aca="true" t="shared" si="3" ref="B18:K18">ROUND(B13*B7,2)</f>
        <v>254382.41</v>
      </c>
      <c r="C18" s="33">
        <f t="shared" si="3"/>
        <v>191390.43</v>
      </c>
      <c r="D18" s="33">
        <f t="shared" si="3"/>
        <v>602266.7</v>
      </c>
      <c r="E18" s="33">
        <f t="shared" si="3"/>
        <v>587157.87</v>
      </c>
      <c r="F18" s="33">
        <f t="shared" si="3"/>
        <v>541452.13</v>
      </c>
      <c r="G18" s="33">
        <f t="shared" si="3"/>
        <v>287109.54</v>
      </c>
      <c r="H18" s="33">
        <f t="shared" si="3"/>
        <v>136662.89</v>
      </c>
      <c r="I18" s="33">
        <f t="shared" si="3"/>
        <v>218465.56</v>
      </c>
      <c r="J18" s="33">
        <f t="shared" si="3"/>
        <v>161640.74</v>
      </c>
      <c r="K18" s="33">
        <f t="shared" si="3"/>
        <v>348574.29</v>
      </c>
      <c r="L18" s="33">
        <f aca="true" t="shared" si="4" ref="L18:L24">SUM(B18:K18)</f>
        <v>3329102.5600000005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99683.33</v>
      </c>
      <c r="C19" s="33">
        <f t="shared" si="5"/>
        <v>174472.15</v>
      </c>
      <c r="D19" s="33">
        <f t="shared" si="5"/>
        <v>624759.88</v>
      </c>
      <c r="E19" s="33">
        <f t="shared" si="5"/>
        <v>388605.75</v>
      </c>
      <c r="F19" s="33">
        <f t="shared" si="5"/>
        <v>336555.86</v>
      </c>
      <c r="G19" s="33">
        <f t="shared" si="5"/>
        <v>271337.24</v>
      </c>
      <c r="H19" s="33">
        <f t="shared" si="5"/>
        <v>151769.22</v>
      </c>
      <c r="I19" s="33">
        <f t="shared" si="5"/>
        <v>149580.02</v>
      </c>
      <c r="J19" s="33">
        <f t="shared" si="5"/>
        <v>206775.87</v>
      </c>
      <c r="K19" s="33">
        <f t="shared" si="5"/>
        <v>271438.99</v>
      </c>
      <c r="L19" s="33">
        <f t="shared" si="4"/>
        <v>2674978.3099999996</v>
      </c>
      <c r="M19"/>
    </row>
    <row r="20" spans="1:13" ht="17.25" customHeight="1">
      <c r="A20" s="27" t="s">
        <v>26</v>
      </c>
      <c r="B20" s="33">
        <v>1624.88</v>
      </c>
      <c r="C20" s="33">
        <v>5003.58</v>
      </c>
      <c r="D20" s="33">
        <v>19257.23</v>
      </c>
      <c r="E20" s="33">
        <v>17130.9</v>
      </c>
      <c r="F20" s="33">
        <v>23917.64</v>
      </c>
      <c r="G20" s="33">
        <v>16842.22</v>
      </c>
      <c r="H20" s="33">
        <v>7064.77</v>
      </c>
      <c r="I20" s="33">
        <v>4325.13</v>
      </c>
      <c r="J20" s="33">
        <v>10176.77</v>
      </c>
      <c r="K20" s="33">
        <v>14267.81</v>
      </c>
      <c r="L20" s="33">
        <f t="shared" si="4"/>
        <v>119610.93000000001</v>
      </c>
      <c r="M20"/>
    </row>
    <row r="21" spans="1:13" ht="17.25" customHeight="1">
      <c r="A21" s="27" t="s">
        <v>27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2647.72</v>
      </c>
      <c r="K21" s="29">
        <v>0</v>
      </c>
      <c r="L21" s="33">
        <f t="shared" si="4"/>
        <v>6619.299999999999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-8421.63</v>
      </c>
      <c r="C24" s="33">
        <v>-10720.56</v>
      </c>
      <c r="D24" s="33">
        <v>-38341.12</v>
      </c>
      <c r="E24" s="33">
        <v>-28801.64</v>
      </c>
      <c r="F24" s="33">
        <v>-27373.91</v>
      </c>
      <c r="G24" s="33">
        <v>-15168.25</v>
      </c>
      <c r="H24" s="33">
        <v>-8947.15</v>
      </c>
      <c r="I24" s="33">
        <v>-10717.65</v>
      </c>
      <c r="J24" s="33">
        <v>-10837.6</v>
      </c>
      <c r="K24" s="33">
        <v>-19284.12</v>
      </c>
      <c r="L24" s="33">
        <f t="shared" si="4"/>
        <v>-178613.63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-13653.2</v>
      </c>
      <c r="C27" s="33">
        <f t="shared" si="6"/>
        <v>-19188.4</v>
      </c>
      <c r="D27" s="33">
        <f t="shared" si="6"/>
        <v>-49073.2</v>
      </c>
      <c r="E27" s="33">
        <f t="shared" si="6"/>
        <v>-43120</v>
      </c>
      <c r="F27" s="33">
        <f t="shared" si="6"/>
        <v>-41615.2</v>
      </c>
      <c r="G27" s="33">
        <f t="shared" si="6"/>
        <v>-23592.8</v>
      </c>
      <c r="H27" s="33">
        <f t="shared" si="6"/>
        <v>-9270.8</v>
      </c>
      <c r="I27" s="33">
        <f t="shared" si="6"/>
        <v>-21513.98</v>
      </c>
      <c r="J27" s="33">
        <f t="shared" si="6"/>
        <v>-10155.2</v>
      </c>
      <c r="K27" s="33">
        <f t="shared" si="6"/>
        <v>-31037.6</v>
      </c>
      <c r="L27" s="33">
        <f aca="true" t="shared" si="7" ref="L27:L33">SUM(B27:K27)</f>
        <v>-262220.38</v>
      </c>
      <c r="M27"/>
    </row>
    <row r="28" spans="1:13" ht="18.75" customHeight="1">
      <c r="A28" s="27" t="s">
        <v>30</v>
      </c>
      <c r="B28" s="33">
        <f>B29+B30+B31+B32</f>
        <v>-13653.2</v>
      </c>
      <c r="C28" s="33">
        <f aca="true" t="shared" si="8" ref="C28:K28">C29+C30+C31+C32</f>
        <v>-19188.4</v>
      </c>
      <c r="D28" s="33">
        <f t="shared" si="8"/>
        <v>-49073.2</v>
      </c>
      <c r="E28" s="33">
        <f t="shared" si="8"/>
        <v>-43120</v>
      </c>
      <c r="F28" s="33">
        <f t="shared" si="8"/>
        <v>-41615.2</v>
      </c>
      <c r="G28" s="33">
        <f t="shared" si="8"/>
        <v>-23592.8</v>
      </c>
      <c r="H28" s="33">
        <f t="shared" si="8"/>
        <v>-9270.8</v>
      </c>
      <c r="I28" s="33">
        <f t="shared" si="8"/>
        <v>-21513.98</v>
      </c>
      <c r="J28" s="33">
        <f t="shared" si="8"/>
        <v>-10155.2</v>
      </c>
      <c r="K28" s="33">
        <f t="shared" si="8"/>
        <v>-31037.6</v>
      </c>
      <c r="L28" s="33">
        <f t="shared" si="7"/>
        <v>-262220.38</v>
      </c>
      <c r="M28"/>
    </row>
    <row r="29" spans="1:13" s="36" customFormat="1" ht="18.75" customHeight="1">
      <c r="A29" s="34" t="s">
        <v>58</v>
      </c>
      <c r="B29" s="33">
        <f>-ROUND((B9)*$E$3,2)</f>
        <v>-13653.2</v>
      </c>
      <c r="C29" s="33">
        <f aca="true" t="shared" si="9" ref="C29:K29">-ROUND((C9)*$E$3,2)</f>
        <v>-19188.4</v>
      </c>
      <c r="D29" s="33">
        <f t="shared" si="9"/>
        <v>-49073.2</v>
      </c>
      <c r="E29" s="33">
        <f t="shared" si="9"/>
        <v>-43120</v>
      </c>
      <c r="F29" s="33">
        <f t="shared" si="9"/>
        <v>-41615.2</v>
      </c>
      <c r="G29" s="33">
        <f t="shared" si="9"/>
        <v>-23592.8</v>
      </c>
      <c r="H29" s="33">
        <f t="shared" si="9"/>
        <v>-9270.8</v>
      </c>
      <c r="I29" s="33">
        <f t="shared" si="9"/>
        <v>-13816</v>
      </c>
      <c r="J29" s="33">
        <f t="shared" si="9"/>
        <v>-10155.2</v>
      </c>
      <c r="K29" s="33">
        <f t="shared" si="9"/>
        <v>-31037.6</v>
      </c>
      <c r="L29" s="33">
        <f t="shared" si="7"/>
        <v>-254522.4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-7697.98</v>
      </c>
      <c r="J32" s="17">
        <v>0</v>
      </c>
      <c r="K32" s="17">
        <v>0</v>
      </c>
      <c r="L32" s="33">
        <f t="shared" si="7"/>
        <v>-7697.98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0</v>
      </c>
      <c r="C33" s="38">
        <f t="shared" si="10"/>
        <v>0</v>
      </c>
      <c r="D33" s="38">
        <f t="shared" si="10"/>
        <v>0</v>
      </c>
      <c r="E33" s="38">
        <f t="shared" si="10"/>
        <v>0</v>
      </c>
      <c r="F33" s="38">
        <f t="shared" si="10"/>
        <v>0</v>
      </c>
      <c r="G33" s="38">
        <f t="shared" si="10"/>
        <v>0</v>
      </c>
      <c r="H33" s="38">
        <f t="shared" si="10"/>
        <v>0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0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0</v>
      </c>
      <c r="C35" s="17">
        <v>0</v>
      </c>
      <c r="D35" s="17">
        <v>0</v>
      </c>
      <c r="E35" s="33">
        <v>0</v>
      </c>
      <c r="F35" s="28">
        <v>0</v>
      </c>
      <c r="G35" s="28">
        <v>0</v>
      </c>
      <c r="H35" s="33">
        <v>0</v>
      </c>
      <c r="I35" s="17">
        <v>0</v>
      </c>
      <c r="J35" s="28">
        <v>0</v>
      </c>
      <c r="K35" s="17">
        <v>0</v>
      </c>
      <c r="L35" s="33">
        <f>SUM(B35:K35)</f>
        <v>0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334939.64999999997</v>
      </c>
      <c r="C48" s="41">
        <f aca="true" t="shared" si="12" ref="C48:K48">IF(C17+C27+C40+C49&lt;0,0,C17+C27+C49)</f>
        <v>340957.19999999995</v>
      </c>
      <c r="D48" s="41">
        <f t="shared" si="12"/>
        <v>1158869.49</v>
      </c>
      <c r="E48" s="41">
        <f t="shared" si="12"/>
        <v>920972.88</v>
      </c>
      <c r="F48" s="41">
        <f t="shared" si="12"/>
        <v>834260.38</v>
      </c>
      <c r="G48" s="41">
        <f t="shared" si="12"/>
        <v>536527.95</v>
      </c>
      <c r="H48" s="41">
        <f t="shared" si="12"/>
        <v>278602.79</v>
      </c>
      <c r="I48" s="41">
        <f t="shared" si="12"/>
        <v>340139.07999999996</v>
      </c>
      <c r="J48" s="41">
        <f t="shared" si="12"/>
        <v>360248.3</v>
      </c>
      <c r="K48" s="41">
        <f t="shared" si="12"/>
        <v>583959.3700000001</v>
      </c>
      <c r="L48" s="42">
        <f>SUM(B48:K48)</f>
        <v>5689477.09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334939.65</v>
      </c>
      <c r="C54" s="41">
        <f aca="true" t="shared" si="14" ref="C54:J54">SUM(C55:C66)</f>
        <v>340957.20999999996</v>
      </c>
      <c r="D54" s="41">
        <f t="shared" si="14"/>
        <v>1158869.49</v>
      </c>
      <c r="E54" s="41">
        <f t="shared" si="14"/>
        <v>920972.89</v>
      </c>
      <c r="F54" s="41">
        <f t="shared" si="14"/>
        <v>834260.37</v>
      </c>
      <c r="G54" s="41">
        <f t="shared" si="14"/>
        <v>536527.95</v>
      </c>
      <c r="H54" s="41">
        <f t="shared" si="14"/>
        <v>278602.79</v>
      </c>
      <c r="I54" s="41">
        <f>SUM(I55:I69)</f>
        <v>340139.08</v>
      </c>
      <c r="J54" s="41">
        <f t="shared" si="14"/>
        <v>360248.29</v>
      </c>
      <c r="K54" s="41">
        <f>SUM(K55:K68)</f>
        <v>583959.37</v>
      </c>
      <c r="L54" s="46">
        <f>SUM(B54:K54)</f>
        <v>5689477.090000001</v>
      </c>
      <c r="M54" s="40"/>
    </row>
    <row r="55" spans="1:13" ht="18.75" customHeight="1">
      <c r="A55" s="47" t="s">
        <v>51</v>
      </c>
      <c r="B55" s="48">
        <v>334939.65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334939.65</v>
      </c>
      <c r="M55" s="40"/>
    </row>
    <row r="56" spans="1:12" ht="18.75" customHeight="1">
      <c r="A56" s="47" t="s">
        <v>61</v>
      </c>
      <c r="B56" s="17">
        <v>0</v>
      </c>
      <c r="C56" s="48">
        <v>297757.93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297757.93</v>
      </c>
    </row>
    <row r="57" spans="1:12" ht="18.75" customHeight="1">
      <c r="A57" s="47" t="s">
        <v>62</v>
      </c>
      <c r="B57" s="17">
        <v>0</v>
      </c>
      <c r="C57" s="48">
        <v>43199.28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43199.28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1158869.49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1158869.49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920972.89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920972.89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834260.37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834260.37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536527.95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536527.95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278602.79</v>
      </c>
      <c r="I62" s="17">
        <v>0</v>
      </c>
      <c r="J62" s="17">
        <v>0</v>
      </c>
      <c r="K62" s="17">
        <v>0</v>
      </c>
      <c r="L62" s="46">
        <f t="shared" si="15"/>
        <v>278602.79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360248.29</v>
      </c>
      <c r="K64" s="17">
        <v>0</v>
      </c>
      <c r="L64" s="46">
        <f t="shared" si="15"/>
        <v>360248.29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322929.53</v>
      </c>
      <c r="L65" s="46">
        <f t="shared" si="15"/>
        <v>322929.53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261029.84</v>
      </c>
      <c r="L66" s="46">
        <f t="shared" si="15"/>
        <v>261029.84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340139.08</v>
      </c>
      <c r="J69" s="53">
        <v>0</v>
      </c>
      <c r="K69" s="53">
        <v>0</v>
      </c>
      <c r="L69" s="51">
        <f>SUM(B69:K69)</f>
        <v>340139.08</v>
      </c>
    </row>
    <row r="70" spans="1:12" ht="18" customHeight="1">
      <c r="A70" s="54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2020-07-15T19:24:48Z</dcterms:modified>
  <cp:category/>
  <cp:version/>
  <cp:contentType/>
  <cp:contentStatus/>
</cp:coreProperties>
</file>