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<sst xmlns="http://schemas.openxmlformats.org/spreadsheetml/2006/main" count="79" uniqueCount="78">
  <si>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</si>
  <si>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</si>
  <si>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</si>
  <si>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</si>
  <si>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</si>
  <si>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</si>
  <si>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</si>
  <si>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</si>
  <si>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</si>
  <si>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</si>
  <si>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</si>
  <si>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</si>
  <si>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</si>
  <si>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</si>
  <si>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</si>
  <si>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</si>
  <si>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</si>
  <si>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</si>
  <si>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</si>
  <si>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</si>
  <si>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</si>
  <si>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</si>
  <si>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</si>
  <si>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</si>
  <si>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</si>
  <si>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</si>
  <si>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</si>
  <si>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</si>
  <si>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</si>
  <si>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</si>
  <si>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</si>
  <si>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</si>
  <si>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</si>
  <si>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</si>
  <si>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</si>
  <si>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</si>
  <si>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</si>
  <si>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</si>
  <si>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</si>
  <si>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</si>
  <si>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</si>
  <si>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</si>
  <si>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</si>
  <si>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</si>
  <si>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</si>
  <si>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</si>
  <si>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</si>
  <si>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</si>
  <si>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</si>
  <si>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</si>
  <si>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</si>
  <si>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</si>
  <si>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</si>
  <si>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</si>
  <si>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</si>
  <si>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</si>
  <si>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</si>
  <si>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</si>
  <si>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</si>
  <si>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</si>
  <si>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</si>
  <si>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</si>
  <si>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</si>
  <si>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</si>
  <si>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</si>
  <si>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</si>
  <si>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</si>
  <si>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</si>
  <si>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</si>
  <si>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</si>
  <si>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</si>
  <si>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</si>
  <si>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</si>
  <si>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</si>
  <si>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</si>
  <si>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</si>
  <si>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08/07/20 - VENCIMENTO 15/07/20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</si>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</sst>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46390</v>
      </c>
      <c r="C7" s="10">
        <f>C8+C11</f>
        <v>65515</v>
      </c>
      <c r="D7" s="10">
        <f aca="true" t="shared" si="0" ref="D7:K7">D8+D11</f>
        <v>173840</v>
      </c>
      <c r="E7" s="10">
        <f t="shared" si="0"/>
        <v>167591</v>
      </c>
      <c r="F7" s="10">
        <f t="shared" si="0"/>
        <v>175991</v>
      </c>
      <c r="G7" s="10">
        <f t="shared" si="0"/>
        <v>83504</v>
      </c>
      <c r="H7" s="10">
        <f t="shared" si="0"/>
        <v>36154</v>
      </c>
      <c r="I7" s="10">
        <f t="shared" si="0"/>
        <v>69393</v>
      </c>
      <c r="J7" s="10">
        <f t="shared" si="0"/>
        <v>48359</v>
      </c>
      <c r="K7" s="10">
        <f t="shared" si="0"/>
        <v>126094</v>
      </c>
      <c r="L7" s="10">
        <f>SUM(B7:K7)</f>
        <v>992831</v>
      </c>
      <c r="M7" s="11"/>
    </row>
    <row r="8" spans="1:13" ht="17.25" customHeight="1">
      <c r="A8" s="12" t="s">
        <v>18</v>
      </c>
      <c r="B8" s="13">
        <f>B9+B10</f>
        <v>3298</v>
      </c>
      <c r="C8" s="13">
        <f aca="true" t="shared" si="1" ref="C8:K8">C9+C10</f>
        <v>4631</v>
      </c>
      <c r="D8" s="13">
        <f t="shared" si="1"/>
        <v>11731</v>
      </c>
      <c r="E8" s="13">
        <f t="shared" si="1"/>
        <v>10317</v>
      </c>
      <c r="F8" s="13">
        <f t="shared" si="1"/>
        <v>10360</v>
      </c>
      <c r="G8" s="13">
        <f t="shared" si="1"/>
        <v>5706</v>
      </c>
      <c r="H8" s="13">
        <f t="shared" si="1"/>
        <v>2221</v>
      </c>
      <c r="I8" s="13">
        <f t="shared" si="1"/>
        <v>3206</v>
      </c>
      <c r="J8" s="13">
        <f t="shared" si="1"/>
        <v>2537</v>
      </c>
      <c r="K8" s="13">
        <f t="shared" si="1"/>
        <v>7525</v>
      </c>
      <c r="L8" s="13">
        <f>SUM(B8:K8)</f>
        <v>61532</v>
      </c>
      <c r="M8"/>
    </row>
    <row r="9" spans="1:13" ht="17.25" customHeight="1">
      <c r="A9" s="14" t="s">
        <v>19</v>
      </c>
      <c r="B9" s="15">
        <v>3298</v>
      </c>
      <c r="C9" s="15">
        <v>4631</v>
      </c>
      <c r="D9" s="15">
        <v>11731</v>
      </c>
      <c r="E9" s="15">
        <v>10317</v>
      </c>
      <c r="F9" s="15">
        <v>10360</v>
      </c>
      <c r="G9" s="15">
        <v>5706</v>
      </c>
      <c r="H9" s="15">
        <v>2221</v>
      </c>
      <c r="I9" s="15">
        <v>3206</v>
      </c>
      <c r="J9" s="15">
        <v>2537</v>
      </c>
      <c r="K9" s="15">
        <v>7525</v>
      </c>
      <c r="L9" s="13">
        <f>SUM(B9:K9)</f>
        <v>61532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43092</v>
      </c>
      <c r="C11" s="15">
        <v>60884</v>
      </c>
      <c r="D11" s="15">
        <v>162109</v>
      </c>
      <c r="E11" s="15">
        <v>157274</v>
      </c>
      <c r="F11" s="15">
        <v>165631</v>
      </c>
      <c r="G11" s="15">
        <v>77798</v>
      </c>
      <c r="H11" s="15">
        <v>33933</v>
      </c>
      <c r="I11" s="15">
        <v>66187</v>
      </c>
      <c r="J11" s="15">
        <v>45822</v>
      </c>
      <c r="K11" s="15">
        <v>118569</v>
      </c>
      <c r="L11" s="13">
        <f>SUM(B11:K11)</f>
        <v>931299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1.335580077385837</v>
      </c>
      <c r="C15" s="22">
        <v>1.805951970391554</v>
      </c>
      <c r="D15" s="22">
        <v>1.925499266334806</v>
      </c>
      <c r="E15" s="22">
        <v>1.571435443846811</v>
      </c>
      <c r="F15" s="22">
        <v>1.530368802267328</v>
      </c>
      <c r="G15" s="22">
        <v>1.854561938588702</v>
      </c>
      <c r="H15" s="22">
        <v>2.009437763149601</v>
      </c>
      <c r="I15" s="22">
        <v>1.608837662084674</v>
      </c>
      <c r="J15" s="22">
        <v>2.147112725449919</v>
      </c>
      <c r="K15" s="22">
        <v>1.701563247719048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351388.82</v>
      </c>
      <c r="C17" s="25">
        <f aca="true" t="shared" si="2" ref="C17:K17">C18+C19+C20+C21+C22+C23+C24</f>
        <v>361170.03</v>
      </c>
      <c r="D17" s="25">
        <f t="shared" si="2"/>
        <v>1217176.2799999998</v>
      </c>
      <c r="E17" s="25">
        <f t="shared" si="2"/>
        <v>972215.85</v>
      </c>
      <c r="F17" s="25">
        <f t="shared" si="2"/>
        <v>887821.9299999999</v>
      </c>
      <c r="G17" s="25">
        <f t="shared" si="2"/>
        <v>564157.6299999999</v>
      </c>
      <c r="H17" s="25">
        <f t="shared" si="2"/>
        <v>290138.82999999996</v>
      </c>
      <c r="I17" s="25">
        <f t="shared" si="2"/>
        <v>364766.05</v>
      </c>
      <c r="J17" s="25">
        <f t="shared" si="2"/>
        <v>373493.36</v>
      </c>
      <c r="K17" s="25">
        <f t="shared" si="2"/>
        <v>622153.82</v>
      </c>
      <c r="L17" s="25">
        <f>L18+L19+L20+L21+L22+L23+L24</f>
        <v>6004482.6</v>
      </c>
      <c r="M17"/>
    </row>
    <row r="18" spans="1:13" ht="17.25" customHeight="1">
      <c r="A18" s="26" t="s">
        <v>24</v>
      </c>
      <c r="B18" s="33">
        <f aca="true" t="shared" si="3" ref="B18:K18">ROUND(B13*B7,2)</f>
        <v>267034.76</v>
      </c>
      <c r="C18" s="33">
        <f t="shared" si="3"/>
        <v>203201.32</v>
      </c>
      <c r="D18" s="33">
        <f t="shared" si="3"/>
        <v>642130.19</v>
      </c>
      <c r="E18" s="33">
        <f t="shared" si="3"/>
        <v>626052.94</v>
      </c>
      <c r="F18" s="33">
        <f t="shared" si="3"/>
        <v>581967.04</v>
      </c>
      <c r="G18" s="33">
        <f t="shared" si="3"/>
        <v>303428.48</v>
      </c>
      <c r="H18" s="33">
        <f t="shared" si="3"/>
        <v>144746.15</v>
      </c>
      <c r="I18" s="33">
        <f t="shared" si="3"/>
        <v>230752.54</v>
      </c>
      <c r="J18" s="33">
        <f t="shared" si="3"/>
        <v>173144.56</v>
      </c>
      <c r="K18" s="33">
        <f t="shared" si="3"/>
        <v>368610.59</v>
      </c>
      <c r="L18" s="33">
        <f aca="true" t="shared" si="4" ref="L18:L24">SUM(B18:K18)</f>
        <v>3541068.57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89611.55</v>
      </c>
      <c r="C19" s="33">
        <f t="shared" si="5"/>
        <v>163770.5</v>
      </c>
      <c r="D19" s="33">
        <f t="shared" si="5"/>
        <v>594291.02</v>
      </c>
      <c r="E19" s="33">
        <f t="shared" si="5"/>
        <v>357748.84</v>
      </c>
      <c r="F19" s="33">
        <f t="shared" si="5"/>
        <v>308657.16</v>
      </c>
      <c r="G19" s="33">
        <f t="shared" si="5"/>
        <v>259298.43</v>
      </c>
      <c r="H19" s="33">
        <f t="shared" si="5"/>
        <v>146112.23</v>
      </c>
      <c r="I19" s="33">
        <f t="shared" si="5"/>
        <v>140490.84</v>
      </c>
      <c r="J19" s="33">
        <f t="shared" si="5"/>
        <v>198616.33</v>
      </c>
      <c r="K19" s="33">
        <f t="shared" si="5"/>
        <v>258603.64</v>
      </c>
      <c r="L19" s="33">
        <f t="shared" si="4"/>
        <v>2517200.54</v>
      </c>
      <c r="M19"/>
    </row>
    <row r="20" spans="1:13" ht="17.25" customHeight="1">
      <c r="A20" s="27" t="s">
        <v>26</v>
      </c>
      <c r="B20" s="33">
        <v>1840.28</v>
      </c>
      <c r="C20" s="33">
        <v>4918.77</v>
      </c>
      <c r="D20" s="33">
        <v>19096.19</v>
      </c>
      <c r="E20" s="33">
        <v>17215.71</v>
      </c>
      <c r="F20" s="33">
        <v>23247.78</v>
      </c>
      <c r="G20" s="33">
        <v>16598.97</v>
      </c>
      <c r="H20" s="33">
        <v>6903.74</v>
      </c>
      <c r="I20" s="33">
        <v>4240.32</v>
      </c>
      <c r="J20" s="33">
        <v>9922.35</v>
      </c>
      <c r="K20" s="33">
        <v>14223.71</v>
      </c>
      <c r="L20" s="33">
        <f t="shared" si="4"/>
        <v>118207.82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-8421.63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-178613.63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-14511.2</v>
      </c>
      <c r="C27" s="33">
        <f t="shared" si="6"/>
        <v>-20376.4</v>
      </c>
      <c r="D27" s="33">
        <f t="shared" si="6"/>
        <v>-51616.4</v>
      </c>
      <c r="E27" s="33">
        <f t="shared" si="6"/>
        <v>-45394.8</v>
      </c>
      <c r="F27" s="33">
        <f t="shared" si="6"/>
        <v>-45584</v>
      </c>
      <c r="G27" s="33">
        <f t="shared" si="6"/>
        <v>-25106.4</v>
      </c>
      <c r="H27" s="33">
        <f t="shared" si="6"/>
        <v>-9772.4</v>
      </c>
      <c r="I27" s="33">
        <f t="shared" si="6"/>
        <v>-23294.86</v>
      </c>
      <c r="J27" s="33">
        <f t="shared" si="6"/>
        <v>-11162.8</v>
      </c>
      <c r="K27" s="33">
        <f t="shared" si="6"/>
        <v>-33110</v>
      </c>
      <c r="L27" s="33">
        <f aca="true" t="shared" si="7" ref="L27:L33">SUM(B27:K27)</f>
        <v>-279929.25999999995</v>
      </c>
      <c r="M27"/>
    </row>
    <row r="28" spans="1:13" ht="18.75" customHeight="1">
      <c r="A28" s="27" t="s">
        <v>30</v>
      </c>
      <c r="B28" s="33">
        <f>B29+B30+B31+B32</f>
        <v>-14511.2</v>
      </c>
      <c r="C28" s="33">
        <f aca="true" t="shared" si="8" ref="C28:K28">C29+C30+C31+C32</f>
        <v>-20376.4</v>
      </c>
      <c r="D28" s="33">
        <f t="shared" si="8"/>
        <v>-51616.4</v>
      </c>
      <c r="E28" s="33">
        <f t="shared" si="8"/>
        <v>-45394.8</v>
      </c>
      <c r="F28" s="33">
        <f t="shared" si="8"/>
        <v>-45584</v>
      </c>
      <c r="G28" s="33">
        <f t="shared" si="8"/>
        <v>-25106.4</v>
      </c>
      <c r="H28" s="33">
        <f t="shared" si="8"/>
        <v>-9772.4</v>
      </c>
      <c r="I28" s="33">
        <f t="shared" si="8"/>
        <v>-23294.86</v>
      </c>
      <c r="J28" s="33">
        <f t="shared" si="8"/>
        <v>-11162.8</v>
      </c>
      <c r="K28" s="33">
        <f t="shared" si="8"/>
        <v>-33110</v>
      </c>
      <c r="L28" s="33">
        <f t="shared" si="7"/>
        <v>-279929.25999999995</v>
      </c>
      <c r="M28"/>
    </row>
    <row r="29" spans="1:13" s="36" customFormat="1" ht="18.75" customHeight="1">
      <c r="A29" s="34" t="s">
        <v>58</v>
      </c>
      <c r="B29" s="33">
        <f>-ROUND((B9)*$E$3,2)</f>
        <v>-14511.2</v>
      </c>
      <c r="C29" s="33">
        <f aca="true" t="shared" si="9" ref="C29:K29">-ROUND((C9)*$E$3,2)</f>
        <v>-20376.4</v>
      </c>
      <c r="D29" s="33">
        <f t="shared" si="9"/>
        <v>-51616.4</v>
      </c>
      <c r="E29" s="33">
        <f t="shared" si="9"/>
        <v>-45394.8</v>
      </c>
      <c r="F29" s="33">
        <f t="shared" si="9"/>
        <v>-45584</v>
      </c>
      <c r="G29" s="33">
        <f t="shared" si="9"/>
        <v>-25106.4</v>
      </c>
      <c r="H29" s="33">
        <f t="shared" si="9"/>
        <v>-9772.4</v>
      </c>
      <c r="I29" s="33">
        <f t="shared" si="9"/>
        <v>-14106.4</v>
      </c>
      <c r="J29" s="33">
        <f t="shared" si="9"/>
        <v>-11162.8</v>
      </c>
      <c r="K29" s="33">
        <f t="shared" si="9"/>
        <v>-33110</v>
      </c>
      <c r="L29" s="33">
        <f t="shared" si="7"/>
        <v>-270740.79999999993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-9182.83</v>
      </c>
      <c r="J32" s="17">
        <v>0</v>
      </c>
      <c r="K32" s="17">
        <v>0</v>
      </c>
      <c r="L32" s="33">
        <f t="shared" si="7"/>
        <v>-9182.83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336877.62</v>
      </c>
      <c r="C48" s="41">
        <f aca="true" t="shared" si="12" ref="C48:K48">IF(C17+C27+C40+C49&lt;0,0,C17+C27+C49)</f>
        <v>340793.63</v>
      </c>
      <c r="D48" s="41">
        <f t="shared" si="12"/>
        <v>1165559.88</v>
      </c>
      <c r="E48" s="41">
        <f t="shared" si="12"/>
        <v>926821.0499999999</v>
      </c>
      <c r="F48" s="41">
        <f t="shared" si="12"/>
        <v>842237.9299999999</v>
      </c>
      <c r="G48" s="41">
        <f t="shared" si="12"/>
        <v>539051.2299999999</v>
      </c>
      <c r="H48" s="41">
        <f t="shared" si="12"/>
        <v>280366.42999999993</v>
      </c>
      <c r="I48" s="41">
        <f t="shared" si="12"/>
        <v>341471.19</v>
      </c>
      <c r="J48" s="41">
        <f t="shared" si="12"/>
        <v>362330.56</v>
      </c>
      <c r="K48" s="41">
        <f t="shared" si="12"/>
        <v>589043.82</v>
      </c>
      <c r="L48" s="42">
        <f>SUM(B48:K48)</f>
        <v>5724553.34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336877.61</v>
      </c>
      <c r="C54" s="41">
        <f aca="true" t="shared" si="14" ref="C54:J54">SUM(C55:C66)</f>
        <v>340793.65</v>
      </c>
      <c r="D54" s="41">
        <f t="shared" si="14"/>
        <v>1165559.88</v>
      </c>
      <c r="E54" s="41">
        <f t="shared" si="14"/>
        <v>926821.05</v>
      </c>
      <c r="F54" s="41">
        <f t="shared" si="14"/>
        <v>842237.93</v>
      </c>
      <c r="G54" s="41">
        <f t="shared" si="14"/>
        <v>539051.24</v>
      </c>
      <c r="H54" s="41">
        <f t="shared" si="14"/>
        <v>280366.44</v>
      </c>
      <c r="I54" s="41">
        <f>SUM(I55:I69)</f>
        <v>341471.19</v>
      </c>
      <c r="J54" s="41">
        <f t="shared" si="14"/>
        <v>362330.57</v>
      </c>
      <c r="K54" s="41">
        <f>SUM(K55:K68)</f>
        <v>589043.8200000001</v>
      </c>
      <c r="L54" s="46">
        <f>SUM(B54:K54)</f>
        <v>5724553.380000002</v>
      </c>
      <c r="M54" s="40"/>
    </row>
    <row r="55" spans="1:13" ht="18.75" customHeight="1">
      <c r="A55" s="47" t="s">
        <v>51</v>
      </c>
      <c r="B55" s="48">
        <v>336877.61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336877.61</v>
      </c>
      <c r="M55" s="40"/>
    </row>
    <row r="56" spans="1:12" ht="18.75" customHeight="1">
      <c r="A56" s="47" t="s">
        <v>61</v>
      </c>
      <c r="B56" s="17">
        <v>0</v>
      </c>
      <c r="C56" s="48">
        <v>297546.94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297546.94</v>
      </c>
    </row>
    <row r="57" spans="1:12" ht="18.75" customHeight="1">
      <c r="A57" s="47" t="s">
        <v>62</v>
      </c>
      <c r="B57" s="17">
        <v>0</v>
      </c>
      <c r="C57" s="48">
        <v>43246.71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43246.71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1165559.88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1165559.88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926821.05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926821.05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842237.93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842237.93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539051.24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539051.24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280366.44</v>
      </c>
      <c r="I62" s="17">
        <v>0</v>
      </c>
      <c r="J62" s="17">
        <v>0</v>
      </c>
      <c r="K62" s="17">
        <v>0</v>
      </c>
      <c r="L62" s="46">
        <f t="shared" si="15"/>
        <v>280366.44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362330.57</v>
      </c>
      <c r="K64" s="17">
        <v>0</v>
      </c>
      <c r="L64" s="46">
        <f t="shared" si="15"/>
        <v>362330.57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324680.95</v>
      </c>
      <c r="L65" s="46">
        <f t="shared" si="15"/>
        <v>324680.95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264362.87</v>
      </c>
      <c r="L66" s="46">
        <f t="shared" si="15"/>
        <v>264362.87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341471.19</v>
      </c>
      <c r="J69" s="53">
        <v>0</v>
      </c>
      <c r="K69" s="53">
        <v>0</v>
      </c>
      <c r="L69" s="51">
        <f>SUM(B69:K69)</f>
        <v>341471.19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2020-07-14T18:53:50Z</dcterms:modified>
  <cp:category/>
  <cp:version/>
  <cp:contentType/>
  <cp:contentStatus/>
</cp:coreProperties>
</file>