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<sst xmlns="http://schemas.openxmlformats.org/spreadsheetml/2006/main" count="79" uniqueCount="78">
  <si>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</si>
  <si>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</si>
  <si>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</si>
  <si>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</si>
  <si>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</si>
  <si>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</si>
  <si>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</si>
  <si>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</si>
  <si>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</si>
  <si>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</si>
  <si>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</si>
  <si>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</si>
  <si>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</si>
  <si>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</si>
  <si>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</si>
  <si>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</si>
  <si>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</si>
  <si>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</si>
  <si>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</si>
  <si>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</si>
  <si>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</si>
  <si>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</si>
  <si>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</si>
  <si>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</si>
  <si>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</si>
  <si>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</si>
  <si>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</si>
  <si>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</si>
  <si>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</si>
  <si>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</si>
  <si>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</si>
  <si>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</si>
  <si>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</si>
  <si>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</si>
  <si>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</si>
  <si>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</si>
  <si>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</si>
  <si>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</si>
  <si>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</si>
  <si>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</si>
  <si>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</si>
  <si>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</si>
  <si>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</si>
  <si>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</si>
  <si>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</si>
  <si>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</si>
  <si>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</si>
  <si>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</si>
  <si>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</si>
  <si>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</si>
  <si>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</si>
  <si>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</si>
  <si>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</si>
  <si>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</si>
  <si>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</si>
  <si>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</si>
  <si>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</si>
  <si>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</si>
  <si>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</si>
  <si>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</si>
  <si>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</si>
  <si>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</si>
  <si>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</si>
  <si>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</si>
  <si>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</si>
  <si>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</si>
  <si>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</si>
  <si>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</si>
  <si>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</si>
  <si>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</si>
  <si>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</si>
  <si>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</si>
  <si>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</si>
  <si>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</si>
  <si>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</si>
  <si>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</si>
  <si>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07/07/20 - VENCIMENTO 14/07/20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</si>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</sst>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46382</v>
      </c>
      <c r="C7" s="10">
        <f>C8+C11</f>
        <v>65104</v>
      </c>
      <c r="D7" s="10">
        <f aca="true" t="shared" si="0" ref="D7:K7">D8+D11</f>
        <v>170897</v>
      </c>
      <c r="E7" s="10">
        <f t="shared" si="0"/>
        <v>165856</v>
      </c>
      <c r="F7" s="10">
        <f t="shared" si="0"/>
        <v>176259</v>
      </c>
      <c r="G7" s="10">
        <f t="shared" si="0"/>
        <v>83373</v>
      </c>
      <c r="H7" s="10">
        <f t="shared" si="0"/>
        <v>35971</v>
      </c>
      <c r="I7" s="10">
        <f t="shared" si="0"/>
        <v>69256</v>
      </c>
      <c r="J7" s="10">
        <f t="shared" si="0"/>
        <v>47476</v>
      </c>
      <c r="K7" s="10">
        <f t="shared" si="0"/>
        <v>124470</v>
      </c>
      <c r="L7" s="10">
        <f>SUM(B7:K7)</f>
        <v>985044</v>
      </c>
      <c r="M7" s="11"/>
    </row>
    <row r="8" spans="1:13" ht="17.25" customHeight="1">
      <c r="A8" s="12" t="s">
        <v>18</v>
      </c>
      <c r="B8" s="13">
        <f>B9+B10</f>
        <v>3397</v>
      </c>
      <c r="C8" s="13">
        <f aca="true" t="shared" si="1" ref="C8:K8">C9+C10</f>
        <v>4738</v>
      </c>
      <c r="D8" s="13">
        <f t="shared" si="1"/>
        <v>12001</v>
      </c>
      <c r="E8" s="13">
        <f t="shared" si="1"/>
        <v>10600</v>
      </c>
      <c r="F8" s="13">
        <f t="shared" si="1"/>
        <v>10639</v>
      </c>
      <c r="G8" s="13">
        <f t="shared" si="1"/>
        <v>5986</v>
      </c>
      <c r="H8" s="13">
        <f t="shared" si="1"/>
        <v>2217</v>
      </c>
      <c r="I8" s="13">
        <f t="shared" si="1"/>
        <v>3304</v>
      </c>
      <c r="J8" s="13">
        <f t="shared" si="1"/>
        <v>2554</v>
      </c>
      <c r="K8" s="13">
        <f t="shared" si="1"/>
        <v>7283</v>
      </c>
      <c r="L8" s="13">
        <f>SUM(B8:K8)</f>
        <v>62719</v>
      </c>
      <c r="M8"/>
    </row>
    <row r="9" spans="1:13" ht="17.25" customHeight="1">
      <c r="A9" s="14" t="s">
        <v>19</v>
      </c>
      <c r="B9" s="15">
        <v>3394</v>
      </c>
      <c r="C9" s="15">
        <v>4738</v>
      </c>
      <c r="D9" s="15">
        <v>12001</v>
      </c>
      <c r="E9" s="15">
        <v>10600</v>
      </c>
      <c r="F9" s="15">
        <v>10639</v>
      </c>
      <c r="G9" s="15">
        <v>5986</v>
      </c>
      <c r="H9" s="15">
        <v>2217</v>
      </c>
      <c r="I9" s="15">
        <v>3304</v>
      </c>
      <c r="J9" s="15">
        <v>2554</v>
      </c>
      <c r="K9" s="15">
        <v>7283</v>
      </c>
      <c r="L9" s="13">
        <f>SUM(B9:K9)</f>
        <v>62716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42985</v>
      </c>
      <c r="C11" s="15">
        <v>60366</v>
      </c>
      <c r="D11" s="15">
        <v>158896</v>
      </c>
      <c r="E11" s="15">
        <v>155256</v>
      </c>
      <c r="F11" s="15">
        <v>165620</v>
      </c>
      <c r="G11" s="15">
        <v>77387</v>
      </c>
      <c r="H11" s="15">
        <v>33754</v>
      </c>
      <c r="I11" s="15">
        <v>65952</v>
      </c>
      <c r="J11" s="15">
        <v>44922</v>
      </c>
      <c r="K11" s="15">
        <v>117187</v>
      </c>
      <c r="L11" s="13">
        <f>SUM(B11:K11)</f>
        <v>922325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1.335280348649089</v>
      </c>
      <c r="C15" s="22">
        <v>1.815971132270766</v>
      </c>
      <c r="D15" s="22">
        <v>1.953132426966287</v>
      </c>
      <c r="E15" s="22">
        <v>1.585037165600872</v>
      </c>
      <c r="F15" s="22">
        <v>1.528332220809911</v>
      </c>
      <c r="G15" s="22">
        <v>1.857285283423542</v>
      </c>
      <c r="H15" s="22">
        <v>2.017802595046856</v>
      </c>
      <c r="I15" s="22">
        <v>1.610985202679654</v>
      </c>
      <c r="J15" s="22">
        <v>2.169382145448317</v>
      </c>
      <c r="K15" s="22">
        <v>1.713963889705345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351203.69</v>
      </c>
      <c r="C17" s="25">
        <f aca="true" t="shared" si="2" ref="C17:K17">C18+C19+C20+C21+C22+C23+C24</f>
        <v>360806.23</v>
      </c>
      <c r="D17" s="25">
        <f t="shared" si="2"/>
        <v>1213535.7099999997</v>
      </c>
      <c r="E17" s="25">
        <f t="shared" si="2"/>
        <v>970458.1900000001</v>
      </c>
      <c r="F17" s="25">
        <f t="shared" si="2"/>
        <v>888245.5699999998</v>
      </c>
      <c r="G17" s="25">
        <f t="shared" si="2"/>
        <v>563768.4299999999</v>
      </c>
      <c r="H17" s="25">
        <f t="shared" si="2"/>
        <v>290278.12999999995</v>
      </c>
      <c r="I17" s="25">
        <f t="shared" si="2"/>
        <v>364612.51</v>
      </c>
      <c r="J17" s="25">
        <f t="shared" si="2"/>
        <v>370321.1</v>
      </c>
      <c r="K17" s="25">
        <f t="shared" si="2"/>
        <v>618503.0900000001</v>
      </c>
      <c r="L17" s="25">
        <f>L18+L19+L20+L21+L22+L23+L24</f>
        <v>5991732.649999999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266988.71</v>
      </c>
      <c r="C18" s="33">
        <f t="shared" si="3"/>
        <v>201926.57</v>
      </c>
      <c r="D18" s="33">
        <f t="shared" si="3"/>
        <v>631259.34</v>
      </c>
      <c r="E18" s="33">
        <f t="shared" si="3"/>
        <v>619571.67</v>
      </c>
      <c r="F18" s="33">
        <f t="shared" si="3"/>
        <v>582853.26</v>
      </c>
      <c r="G18" s="33">
        <f t="shared" si="3"/>
        <v>302952.47</v>
      </c>
      <c r="H18" s="33">
        <f t="shared" si="3"/>
        <v>144013.5</v>
      </c>
      <c r="I18" s="33">
        <f t="shared" si="3"/>
        <v>230296.98</v>
      </c>
      <c r="J18" s="33">
        <f t="shared" si="3"/>
        <v>169983.07</v>
      </c>
      <c r="K18" s="33">
        <f t="shared" si="3"/>
        <v>363863.15</v>
      </c>
      <c r="L18" s="33">
        <f aca="true" t="shared" si="4" ref="L18:L24">SUM(B18:K18)</f>
        <v>3513708.7199999993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89516.07</v>
      </c>
      <c r="C19" s="33">
        <f t="shared" si="5"/>
        <v>164766.25</v>
      </c>
      <c r="D19" s="33">
        <f t="shared" si="5"/>
        <v>601673.75</v>
      </c>
      <c r="E19" s="33">
        <f t="shared" si="5"/>
        <v>362472.45</v>
      </c>
      <c r="F19" s="33">
        <f t="shared" si="5"/>
        <v>307940.16</v>
      </c>
      <c r="G19" s="33">
        <f t="shared" si="5"/>
        <v>259716.69</v>
      </c>
      <c r="H19" s="33">
        <f t="shared" si="5"/>
        <v>146577.31</v>
      </c>
      <c r="I19" s="33">
        <f t="shared" si="5"/>
        <v>140708.05</v>
      </c>
      <c r="J19" s="33">
        <f t="shared" si="5"/>
        <v>198775.17</v>
      </c>
      <c r="K19" s="33">
        <f t="shared" si="5"/>
        <v>259785.15</v>
      </c>
      <c r="L19" s="33">
        <f t="shared" si="4"/>
        <v>2531931.05</v>
      </c>
      <c r="M19"/>
    </row>
    <row r="20" spans="1:13" ht="17.25" customHeight="1">
      <c r="A20" s="27" t="s">
        <v>26</v>
      </c>
      <c r="B20" s="33">
        <v>1797.87</v>
      </c>
      <c r="C20" s="33">
        <v>4833.97</v>
      </c>
      <c r="D20" s="33">
        <v>18943.74</v>
      </c>
      <c r="E20" s="33">
        <v>17215.71</v>
      </c>
      <c r="F20" s="33">
        <v>23502.2</v>
      </c>
      <c r="G20" s="33">
        <v>16267.52</v>
      </c>
      <c r="H20" s="33">
        <v>7310.61</v>
      </c>
      <c r="I20" s="33">
        <v>4325.13</v>
      </c>
      <c r="J20" s="33">
        <v>9752.74</v>
      </c>
      <c r="K20" s="33">
        <v>14138.91</v>
      </c>
      <c r="L20" s="33">
        <f t="shared" si="4"/>
        <v>118088.40000000002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-8422.82</v>
      </c>
      <c r="C24" s="33">
        <v>-10720.56</v>
      </c>
      <c r="D24" s="33">
        <v>-38341.12</v>
      </c>
      <c r="E24" s="33">
        <v>-28801.64</v>
      </c>
      <c r="F24" s="33">
        <v>-27373.91</v>
      </c>
      <c r="G24" s="33">
        <v>-15168.25</v>
      </c>
      <c r="H24" s="33">
        <v>-8947.15</v>
      </c>
      <c r="I24" s="33">
        <v>-10717.65</v>
      </c>
      <c r="J24" s="33">
        <v>-10837.6</v>
      </c>
      <c r="K24" s="33">
        <v>-19284.12</v>
      </c>
      <c r="L24" s="33">
        <f t="shared" si="4"/>
        <v>-178614.82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-14933.6</v>
      </c>
      <c r="C27" s="33">
        <f t="shared" si="6"/>
        <v>-20847.2</v>
      </c>
      <c r="D27" s="33">
        <f t="shared" si="6"/>
        <v>-52804.4</v>
      </c>
      <c r="E27" s="33">
        <f t="shared" si="6"/>
        <v>-46640</v>
      </c>
      <c r="F27" s="33">
        <f t="shared" si="6"/>
        <v>-46811.6</v>
      </c>
      <c r="G27" s="33">
        <f t="shared" si="6"/>
        <v>-26338.4</v>
      </c>
      <c r="H27" s="33">
        <f t="shared" si="6"/>
        <v>-9754.8</v>
      </c>
      <c r="I27" s="33">
        <f t="shared" si="6"/>
        <v>-33294.5</v>
      </c>
      <c r="J27" s="33">
        <f t="shared" si="6"/>
        <v>-11237.6</v>
      </c>
      <c r="K27" s="33">
        <f t="shared" si="6"/>
        <v>-32045.2</v>
      </c>
      <c r="L27" s="33">
        <f aca="true" t="shared" si="7" ref="L27:L33">SUM(B27:K27)</f>
        <v>-294707.3</v>
      </c>
      <c r="M27"/>
    </row>
    <row r="28" spans="1:13" ht="18.75" customHeight="1">
      <c r="A28" s="27" t="s">
        <v>30</v>
      </c>
      <c r="B28" s="33">
        <f>B29+B30+B31+B32</f>
        <v>-14933.6</v>
      </c>
      <c r="C28" s="33">
        <f aca="true" t="shared" si="8" ref="C28:K28">C29+C30+C31+C32</f>
        <v>-20847.2</v>
      </c>
      <c r="D28" s="33">
        <f t="shared" si="8"/>
        <v>-52804.4</v>
      </c>
      <c r="E28" s="33">
        <f t="shared" si="8"/>
        <v>-46640</v>
      </c>
      <c r="F28" s="33">
        <f t="shared" si="8"/>
        <v>-46811.6</v>
      </c>
      <c r="G28" s="33">
        <f t="shared" si="8"/>
        <v>-26338.4</v>
      </c>
      <c r="H28" s="33">
        <f t="shared" si="8"/>
        <v>-9754.8</v>
      </c>
      <c r="I28" s="33">
        <f t="shared" si="8"/>
        <v>-33294.5</v>
      </c>
      <c r="J28" s="33">
        <f t="shared" si="8"/>
        <v>-11237.6</v>
      </c>
      <c r="K28" s="33">
        <f t="shared" si="8"/>
        <v>-32045.2</v>
      </c>
      <c r="L28" s="33">
        <f t="shared" si="7"/>
        <v>-294707.3</v>
      </c>
      <c r="M28"/>
    </row>
    <row r="29" spans="1:13" s="36" customFormat="1" ht="18.75" customHeight="1">
      <c r="A29" s="34" t="s">
        <v>58</v>
      </c>
      <c r="B29" s="33">
        <f>-ROUND((B9)*$E$3,2)</f>
        <v>-14933.6</v>
      </c>
      <c r="C29" s="33">
        <f aca="true" t="shared" si="9" ref="C29:K29">-ROUND((C9)*$E$3,2)</f>
        <v>-20847.2</v>
      </c>
      <c r="D29" s="33">
        <f t="shared" si="9"/>
        <v>-52804.4</v>
      </c>
      <c r="E29" s="33">
        <f t="shared" si="9"/>
        <v>-46640</v>
      </c>
      <c r="F29" s="33">
        <f t="shared" si="9"/>
        <v>-46811.6</v>
      </c>
      <c r="G29" s="33">
        <f t="shared" si="9"/>
        <v>-26338.4</v>
      </c>
      <c r="H29" s="33">
        <f t="shared" si="9"/>
        <v>-9754.8</v>
      </c>
      <c r="I29" s="33">
        <f t="shared" si="9"/>
        <v>-14537.6</v>
      </c>
      <c r="J29" s="33">
        <f t="shared" si="9"/>
        <v>-11237.6</v>
      </c>
      <c r="K29" s="33">
        <f t="shared" si="9"/>
        <v>-32045.2</v>
      </c>
      <c r="L29" s="33">
        <f t="shared" si="7"/>
        <v>-275950.4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-18751.27</v>
      </c>
      <c r="J32" s="17">
        <v>0</v>
      </c>
      <c r="K32" s="17">
        <v>0</v>
      </c>
      <c r="L32" s="33">
        <f t="shared" si="7"/>
        <v>-18751.27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336270.09</v>
      </c>
      <c r="C48" s="41">
        <f aca="true" t="shared" si="12" ref="C48:K48">IF(C17+C27+C40+C49&lt;0,0,C17+C27+C49)</f>
        <v>339959.02999999997</v>
      </c>
      <c r="D48" s="41">
        <f t="shared" si="12"/>
        <v>1160731.3099999998</v>
      </c>
      <c r="E48" s="41">
        <f t="shared" si="12"/>
        <v>923818.1900000001</v>
      </c>
      <c r="F48" s="41">
        <f t="shared" si="12"/>
        <v>841433.9699999999</v>
      </c>
      <c r="G48" s="41">
        <f t="shared" si="12"/>
        <v>537430.0299999999</v>
      </c>
      <c r="H48" s="41">
        <f t="shared" si="12"/>
        <v>280523.32999999996</v>
      </c>
      <c r="I48" s="41">
        <f t="shared" si="12"/>
        <v>331318.01</v>
      </c>
      <c r="J48" s="41">
        <f t="shared" si="12"/>
        <v>359083.5</v>
      </c>
      <c r="K48" s="41">
        <f t="shared" si="12"/>
        <v>586457.8900000001</v>
      </c>
      <c r="L48" s="42">
        <f>SUM(B48:K48)</f>
        <v>5697025.35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336270.08</v>
      </c>
      <c r="C54" s="41">
        <f aca="true" t="shared" si="14" ref="C54:J54">SUM(C55:C66)</f>
        <v>339959.02999999997</v>
      </c>
      <c r="D54" s="41">
        <f t="shared" si="14"/>
        <v>1160731.3</v>
      </c>
      <c r="E54" s="41">
        <f t="shared" si="14"/>
        <v>923818.19</v>
      </c>
      <c r="F54" s="41">
        <f t="shared" si="14"/>
        <v>841433.97</v>
      </c>
      <c r="G54" s="41">
        <f t="shared" si="14"/>
        <v>537430.03</v>
      </c>
      <c r="H54" s="41">
        <f t="shared" si="14"/>
        <v>280523.32</v>
      </c>
      <c r="I54" s="41">
        <f>SUM(I55:I69)</f>
        <v>331318</v>
      </c>
      <c r="J54" s="41">
        <f t="shared" si="14"/>
        <v>359083.5</v>
      </c>
      <c r="K54" s="41">
        <f>SUM(K55:K68)</f>
        <v>586457.9</v>
      </c>
      <c r="L54" s="46">
        <f>SUM(B54:K54)</f>
        <v>5697025.320000001</v>
      </c>
      <c r="M54" s="40"/>
    </row>
    <row r="55" spans="1:13" ht="18.75" customHeight="1">
      <c r="A55" s="47" t="s">
        <v>51</v>
      </c>
      <c r="B55" s="48">
        <v>336270.08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336270.08</v>
      </c>
      <c r="M55" s="40"/>
    </row>
    <row r="56" spans="1:12" ht="18.75" customHeight="1">
      <c r="A56" s="47" t="s">
        <v>61</v>
      </c>
      <c r="B56" s="17">
        <v>0</v>
      </c>
      <c r="C56" s="48">
        <v>296784.23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296784.23</v>
      </c>
    </row>
    <row r="57" spans="1:12" ht="18.75" customHeight="1">
      <c r="A57" s="47" t="s">
        <v>62</v>
      </c>
      <c r="B57" s="17">
        <v>0</v>
      </c>
      <c r="C57" s="48">
        <v>43174.8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43174.8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1160731.3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1160731.3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923818.19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923818.19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841433.97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841433.97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537430.03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537430.03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280523.32</v>
      </c>
      <c r="I62" s="17">
        <v>0</v>
      </c>
      <c r="J62" s="17">
        <v>0</v>
      </c>
      <c r="K62" s="17">
        <v>0</v>
      </c>
      <c r="L62" s="46">
        <f t="shared" si="15"/>
        <v>280523.32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359083.5</v>
      </c>
      <c r="K64" s="17">
        <v>0</v>
      </c>
      <c r="L64" s="46">
        <f t="shared" si="15"/>
        <v>359083.5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323724.76</v>
      </c>
      <c r="L65" s="46">
        <f t="shared" si="15"/>
        <v>323724.76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262733.14</v>
      </c>
      <c r="L66" s="46">
        <f t="shared" si="15"/>
        <v>262733.14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331318</v>
      </c>
      <c r="J69" s="53">
        <v>0</v>
      </c>
      <c r="K69" s="53">
        <v>0</v>
      </c>
      <c r="L69" s="51">
        <f>SUM(B69:K69)</f>
        <v>331318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2020-07-13T18:31:33Z</dcterms:modified>
  <cp:category/>
  <cp:version/>
  <cp:contentType/>
  <cp:contentStatus/>
</cp:coreProperties>
</file>