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<sst xmlns="http://schemas.openxmlformats.org/spreadsheetml/2006/main" count="79" uniqueCount="78">
  <si>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</si>
  <si>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</si>
  <si>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</si>
  <si>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</si>
  <si>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</si>
  <si>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</si>
  <si>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</si>
  <si>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</si>
  <si>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</si>
  <si>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</si>
  <si>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</si>
  <si>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</si>
  <si>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</si>
  <si>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</si>
  <si>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</si>
  <si>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</si>
  <si>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</si>
  <si>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</si>
  <si>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</si>
  <si>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</si>
  <si>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</si>
  <si>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</si>
  <si>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</si>
  <si>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</si>
  <si>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</si>
  <si>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</si>
  <si>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</si>
  <si>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</si>
  <si>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</si>
  <si>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</si>
  <si>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</si>
  <si>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</si>
  <si>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</si>
  <si>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</si>
  <si>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</si>
  <si>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</si>
  <si>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</si>
  <si>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</si>
  <si>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</si>
  <si>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</si>
  <si>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</si>
  <si>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</si>
  <si>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</si>
  <si>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</si>
  <si>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</si>
  <si>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</si>
  <si>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</si>
  <si>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</si>
  <si>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</si>
  <si>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</si>
  <si>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</si>
  <si>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</si>
  <si>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</si>
  <si>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</si>
  <si>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</si>
  <si>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</si>
  <si>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</si>
  <si>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</si>
  <si>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</si>
  <si>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</si>
  <si>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</si>
  <si>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</si>
  <si>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</si>
  <si>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</si>
  <si>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</si>
  <si>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</si>
  <si>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</si>
  <si>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</si>
  <si>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</si>
  <si>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</si>
  <si>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</si>
  <si>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</si>
  <si>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</si>
  <si>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</si>
  <si>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</si>
  <si>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</si>
  <si>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06/07/20 - VENCIMENTO 13/07/20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</si>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</sst>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45190</v>
      </c>
      <c r="C7" s="10">
        <f>C8+C11</f>
        <v>61834</v>
      </c>
      <c r="D7" s="10">
        <f aca="true" t="shared" si="0" ref="D7:K7">D8+D11</f>
        <v>163777</v>
      </c>
      <c r="E7" s="10">
        <f t="shared" si="0"/>
        <v>159001</v>
      </c>
      <c r="F7" s="10">
        <f t="shared" si="0"/>
        <v>170032</v>
      </c>
      <c r="G7" s="10">
        <f t="shared" si="0"/>
        <v>79759</v>
      </c>
      <c r="H7" s="10">
        <f t="shared" si="0"/>
        <v>34327</v>
      </c>
      <c r="I7" s="10">
        <f t="shared" si="0"/>
        <v>66636</v>
      </c>
      <c r="J7" s="10">
        <f t="shared" si="0"/>
        <v>45960</v>
      </c>
      <c r="K7" s="10">
        <f t="shared" si="0"/>
        <v>119685</v>
      </c>
      <c r="L7" s="10">
        <f>SUM(B7:K7)</f>
        <v>946201</v>
      </c>
      <c r="M7" s="11"/>
    </row>
    <row r="8" spans="1:13" ht="17.25" customHeight="1">
      <c r="A8" s="12" t="s">
        <v>18</v>
      </c>
      <c r="B8" s="13">
        <f>B9+B10</f>
        <v>3428</v>
      </c>
      <c r="C8" s="13">
        <f aca="true" t="shared" si="1" ref="C8:K8">C9+C10</f>
        <v>4620</v>
      </c>
      <c r="D8" s="13">
        <f t="shared" si="1"/>
        <v>12056</v>
      </c>
      <c r="E8" s="13">
        <f t="shared" si="1"/>
        <v>10776</v>
      </c>
      <c r="F8" s="13">
        <f t="shared" si="1"/>
        <v>10975</v>
      </c>
      <c r="G8" s="13">
        <f t="shared" si="1"/>
        <v>5791</v>
      </c>
      <c r="H8" s="13">
        <f t="shared" si="1"/>
        <v>2212</v>
      </c>
      <c r="I8" s="13">
        <f t="shared" si="1"/>
        <v>3325</v>
      </c>
      <c r="J8" s="13">
        <f t="shared" si="1"/>
        <v>2568</v>
      </c>
      <c r="K8" s="13">
        <f t="shared" si="1"/>
        <v>7528</v>
      </c>
      <c r="L8" s="13">
        <f>SUM(B8:K8)</f>
        <v>63279</v>
      </c>
      <c r="M8"/>
    </row>
    <row r="9" spans="1:13" ht="17.25" customHeight="1">
      <c r="A9" s="14" t="s">
        <v>19</v>
      </c>
      <c r="B9" s="15">
        <v>3427</v>
      </c>
      <c r="C9" s="15">
        <v>4620</v>
      </c>
      <c r="D9" s="15">
        <v>12056</v>
      </c>
      <c r="E9" s="15">
        <v>10776</v>
      </c>
      <c r="F9" s="15">
        <v>10975</v>
      </c>
      <c r="G9" s="15">
        <v>5791</v>
      </c>
      <c r="H9" s="15">
        <v>2212</v>
      </c>
      <c r="I9" s="15">
        <v>3325</v>
      </c>
      <c r="J9" s="15">
        <v>2568</v>
      </c>
      <c r="K9" s="15">
        <v>7528</v>
      </c>
      <c r="L9" s="13">
        <f>SUM(B9:K9)</f>
        <v>63278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41762</v>
      </c>
      <c r="C11" s="15">
        <v>57214</v>
      </c>
      <c r="D11" s="15">
        <v>151721</v>
      </c>
      <c r="E11" s="15">
        <v>148225</v>
      </c>
      <c r="F11" s="15">
        <v>159057</v>
      </c>
      <c r="G11" s="15">
        <v>73968</v>
      </c>
      <c r="H11" s="15">
        <v>32115</v>
      </c>
      <c r="I11" s="15">
        <v>63311</v>
      </c>
      <c r="J11" s="15">
        <v>43392</v>
      </c>
      <c r="K11" s="15">
        <v>112157</v>
      </c>
      <c r="L11" s="13">
        <f>SUM(B11:K11)</f>
        <v>882922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1.365053481307293</v>
      </c>
      <c r="C15" s="22">
        <v>1.896215288688703</v>
      </c>
      <c r="D15" s="22">
        <v>2.021745126811584</v>
      </c>
      <c r="E15" s="22">
        <v>1.641705800028225</v>
      </c>
      <c r="F15" s="22">
        <v>1.575025976801274</v>
      </c>
      <c r="G15" s="22">
        <v>1.92966030394563</v>
      </c>
      <c r="H15" s="22">
        <v>2.100341241690648</v>
      </c>
      <c r="I15" s="22">
        <v>1.654574303436999</v>
      </c>
      <c r="J15" s="22">
        <v>2.231732877324514</v>
      </c>
      <c r="K15" s="22">
        <v>1.765351017073707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349573.93</v>
      </c>
      <c r="C17" s="25">
        <f aca="true" t="shared" si="2" ref="C17:K17">C18+C19+C20+C21+C22+C23+C24</f>
        <v>357267.43</v>
      </c>
      <c r="D17" s="25">
        <f t="shared" si="2"/>
        <v>1203430.6599999997</v>
      </c>
      <c r="E17" s="25">
        <f t="shared" si="2"/>
        <v>963274.02</v>
      </c>
      <c r="F17" s="25">
        <f t="shared" si="2"/>
        <v>882868.08</v>
      </c>
      <c r="G17" s="25">
        <f t="shared" si="2"/>
        <v>560556.5</v>
      </c>
      <c r="H17" s="25">
        <f t="shared" si="2"/>
        <v>288340.5399999999</v>
      </c>
      <c r="I17" s="25">
        <f t="shared" si="2"/>
        <v>360406.95</v>
      </c>
      <c r="J17" s="25">
        <f t="shared" si="2"/>
        <v>369230.1</v>
      </c>
      <c r="K17" s="25">
        <f t="shared" si="2"/>
        <v>612547.96</v>
      </c>
      <c r="L17" s="25">
        <f>L18+L19+L20+L21+L22+L23+L24</f>
        <v>5947496.17</v>
      </c>
      <c r="M17"/>
    </row>
    <row r="18" spans="1:13" ht="17.25" customHeight="1">
      <c r="A18" s="26" t="s">
        <v>24</v>
      </c>
      <c r="B18" s="33">
        <f aca="true" t="shared" si="3" ref="B18:K18">ROUND(B13*B7,2)</f>
        <v>260127.2</v>
      </c>
      <c r="C18" s="33">
        <f t="shared" si="3"/>
        <v>191784.33</v>
      </c>
      <c r="D18" s="33">
        <f t="shared" si="3"/>
        <v>604959.48</v>
      </c>
      <c r="E18" s="33">
        <f t="shared" si="3"/>
        <v>593964.14</v>
      </c>
      <c r="F18" s="33">
        <f t="shared" si="3"/>
        <v>562261.82</v>
      </c>
      <c r="G18" s="33">
        <f t="shared" si="3"/>
        <v>289820.28</v>
      </c>
      <c r="H18" s="33">
        <f t="shared" si="3"/>
        <v>137431.58</v>
      </c>
      <c r="I18" s="33">
        <f t="shared" si="3"/>
        <v>221584.69</v>
      </c>
      <c r="J18" s="33">
        <f t="shared" si="3"/>
        <v>164555.18</v>
      </c>
      <c r="K18" s="33">
        <f t="shared" si="3"/>
        <v>349875.16</v>
      </c>
      <c r="L18" s="33">
        <f aca="true" t="shared" si="4" ref="L18:L24">SUM(B18:K18)</f>
        <v>3376363.8600000003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94960.34</v>
      </c>
      <c r="C19" s="33">
        <f t="shared" si="5"/>
        <v>171880.05</v>
      </c>
      <c r="D19" s="33">
        <f t="shared" si="5"/>
        <v>618114.4</v>
      </c>
      <c r="E19" s="33">
        <f t="shared" si="5"/>
        <v>381150.23</v>
      </c>
      <c r="F19" s="33">
        <f t="shared" si="5"/>
        <v>323315.15</v>
      </c>
      <c r="G19" s="33">
        <f t="shared" si="5"/>
        <v>269434.41</v>
      </c>
      <c r="H19" s="33">
        <f t="shared" si="5"/>
        <v>151221.64</v>
      </c>
      <c r="I19" s="33">
        <f t="shared" si="5"/>
        <v>145043.64</v>
      </c>
      <c r="J19" s="33">
        <f t="shared" si="5"/>
        <v>202688.03</v>
      </c>
      <c r="K19" s="33">
        <f t="shared" si="5"/>
        <v>267777.31</v>
      </c>
      <c r="L19" s="33">
        <f t="shared" si="4"/>
        <v>2625585.1999999997</v>
      </c>
      <c r="M19"/>
    </row>
    <row r="20" spans="1:13" ht="17.25" customHeight="1">
      <c r="A20" s="27" t="s">
        <v>26</v>
      </c>
      <c r="B20" s="33">
        <v>1584.16</v>
      </c>
      <c r="C20" s="33">
        <v>4325.13</v>
      </c>
      <c r="D20" s="33">
        <v>18697.9</v>
      </c>
      <c r="E20" s="33">
        <v>16961.29</v>
      </c>
      <c r="F20" s="33">
        <v>23341.16</v>
      </c>
      <c r="G20" s="33">
        <v>16470.06</v>
      </c>
      <c r="H20" s="33">
        <v>7310.61</v>
      </c>
      <c r="I20" s="33">
        <v>4494.74</v>
      </c>
      <c r="J20" s="33">
        <v>10176.77</v>
      </c>
      <c r="K20" s="33">
        <v>14179.61</v>
      </c>
      <c r="L20" s="33">
        <f t="shared" si="4"/>
        <v>117541.43000000001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-8421.63</v>
      </c>
      <c r="C24" s="33">
        <v>-10722.08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-10716.12</v>
      </c>
      <c r="J24" s="33">
        <v>-10837.6</v>
      </c>
      <c r="K24" s="33">
        <v>-19284.12</v>
      </c>
      <c r="L24" s="33">
        <f t="shared" si="4"/>
        <v>-178613.62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-15078.8</v>
      </c>
      <c r="C27" s="33">
        <f t="shared" si="6"/>
        <v>-20328</v>
      </c>
      <c r="D27" s="33">
        <f t="shared" si="6"/>
        <v>-53046.4</v>
      </c>
      <c r="E27" s="33">
        <f t="shared" si="6"/>
        <v>-47414.4</v>
      </c>
      <c r="F27" s="33">
        <f t="shared" si="6"/>
        <v>-48290</v>
      </c>
      <c r="G27" s="33">
        <f t="shared" si="6"/>
        <v>-25480.4</v>
      </c>
      <c r="H27" s="33">
        <f t="shared" si="6"/>
        <v>-9732.8</v>
      </c>
      <c r="I27" s="33">
        <f t="shared" si="6"/>
        <v>-23210.03</v>
      </c>
      <c r="J27" s="33">
        <f t="shared" si="6"/>
        <v>-11299.2</v>
      </c>
      <c r="K27" s="33">
        <f t="shared" si="6"/>
        <v>-33123.2</v>
      </c>
      <c r="L27" s="33">
        <f aca="true" t="shared" si="7" ref="L27:L33">SUM(B27:K27)</f>
        <v>-287003.23</v>
      </c>
      <c r="M27"/>
    </row>
    <row r="28" spans="1:13" ht="18.75" customHeight="1">
      <c r="A28" s="27" t="s">
        <v>30</v>
      </c>
      <c r="B28" s="33">
        <f>B29+B30+B31+B32</f>
        <v>-15078.8</v>
      </c>
      <c r="C28" s="33">
        <f aca="true" t="shared" si="8" ref="C28:K28">C29+C30+C31+C32</f>
        <v>-20328</v>
      </c>
      <c r="D28" s="33">
        <f t="shared" si="8"/>
        <v>-53046.4</v>
      </c>
      <c r="E28" s="33">
        <f t="shared" si="8"/>
        <v>-47414.4</v>
      </c>
      <c r="F28" s="33">
        <f t="shared" si="8"/>
        <v>-48290</v>
      </c>
      <c r="G28" s="33">
        <f t="shared" si="8"/>
        <v>-25480.4</v>
      </c>
      <c r="H28" s="33">
        <f t="shared" si="8"/>
        <v>-9732.8</v>
      </c>
      <c r="I28" s="33">
        <f t="shared" si="8"/>
        <v>-23210.03</v>
      </c>
      <c r="J28" s="33">
        <f t="shared" si="8"/>
        <v>-11299.2</v>
      </c>
      <c r="K28" s="33">
        <f t="shared" si="8"/>
        <v>-33123.2</v>
      </c>
      <c r="L28" s="33">
        <f t="shared" si="7"/>
        <v>-287003.23</v>
      </c>
      <c r="M28"/>
    </row>
    <row r="29" spans="1:13" s="36" customFormat="1" ht="18.75" customHeight="1">
      <c r="A29" s="34" t="s">
        <v>58</v>
      </c>
      <c r="B29" s="33">
        <f>-ROUND((B9)*$E$3,2)</f>
        <v>-15078.8</v>
      </c>
      <c r="C29" s="33">
        <f aca="true" t="shared" si="9" ref="C29:K29">-ROUND((C9)*$E$3,2)</f>
        <v>-20328</v>
      </c>
      <c r="D29" s="33">
        <f t="shared" si="9"/>
        <v>-53046.4</v>
      </c>
      <c r="E29" s="33">
        <f t="shared" si="9"/>
        <v>-47414.4</v>
      </c>
      <c r="F29" s="33">
        <f t="shared" si="9"/>
        <v>-48290</v>
      </c>
      <c r="G29" s="33">
        <f t="shared" si="9"/>
        <v>-25480.4</v>
      </c>
      <c r="H29" s="33">
        <f t="shared" si="9"/>
        <v>-9732.8</v>
      </c>
      <c r="I29" s="33">
        <f t="shared" si="9"/>
        <v>-14630</v>
      </c>
      <c r="J29" s="33">
        <f t="shared" si="9"/>
        <v>-11299.2</v>
      </c>
      <c r="K29" s="33">
        <f t="shared" si="9"/>
        <v>-33123.2</v>
      </c>
      <c r="L29" s="33">
        <f t="shared" si="7"/>
        <v>-278423.2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-8580.03</v>
      </c>
      <c r="J32" s="17">
        <v>0</v>
      </c>
      <c r="K32" s="17">
        <v>0</v>
      </c>
      <c r="L32" s="33">
        <f t="shared" si="7"/>
        <v>-8580.03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334495.13</v>
      </c>
      <c r="C48" s="41">
        <f aca="true" t="shared" si="12" ref="C48:K48">IF(C17+C27+C40+C49&lt;0,0,C17+C27+C49)</f>
        <v>336939.43</v>
      </c>
      <c r="D48" s="41">
        <f t="shared" si="12"/>
        <v>1150384.2599999998</v>
      </c>
      <c r="E48" s="41">
        <f t="shared" si="12"/>
        <v>915859.62</v>
      </c>
      <c r="F48" s="41">
        <f t="shared" si="12"/>
        <v>834578.08</v>
      </c>
      <c r="G48" s="41">
        <f t="shared" si="12"/>
        <v>535076.1</v>
      </c>
      <c r="H48" s="41">
        <f t="shared" si="12"/>
        <v>278607.73999999993</v>
      </c>
      <c r="I48" s="41">
        <f t="shared" si="12"/>
        <v>337196.92000000004</v>
      </c>
      <c r="J48" s="41">
        <f t="shared" si="12"/>
        <v>357930.89999999997</v>
      </c>
      <c r="K48" s="41">
        <f t="shared" si="12"/>
        <v>579424.76</v>
      </c>
      <c r="L48" s="42">
        <f>SUM(B48:K48)</f>
        <v>5660492.94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1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334495.13</v>
      </c>
      <c r="C54" s="41">
        <f aca="true" t="shared" si="14" ref="C54:J54">SUM(C55:C66)</f>
        <v>336939.43000000005</v>
      </c>
      <c r="D54" s="41">
        <f t="shared" si="14"/>
        <v>1150384.27</v>
      </c>
      <c r="E54" s="41">
        <f t="shared" si="14"/>
        <v>915859.61</v>
      </c>
      <c r="F54" s="41">
        <f t="shared" si="14"/>
        <v>834578.08</v>
      </c>
      <c r="G54" s="41">
        <f t="shared" si="14"/>
        <v>535076.1</v>
      </c>
      <c r="H54" s="41">
        <f t="shared" si="14"/>
        <v>278607.73</v>
      </c>
      <c r="I54" s="41">
        <f>SUM(I55:I69)</f>
        <v>337196.93</v>
      </c>
      <c r="J54" s="41">
        <f t="shared" si="14"/>
        <v>357930.9</v>
      </c>
      <c r="K54" s="41">
        <f>SUM(K55:K68)</f>
        <v>579424.76</v>
      </c>
      <c r="L54" s="46">
        <f>SUM(B54:K54)</f>
        <v>5660492.9399999995</v>
      </c>
      <c r="M54" s="40"/>
    </row>
    <row r="55" spans="1:13" ht="18.75" customHeight="1">
      <c r="A55" s="47" t="s">
        <v>51</v>
      </c>
      <c r="B55" s="48">
        <v>334495.13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334495.13</v>
      </c>
      <c r="M55" s="40"/>
    </row>
    <row r="56" spans="1:12" ht="18.75" customHeight="1">
      <c r="A56" s="47" t="s">
        <v>61</v>
      </c>
      <c r="B56" s="17">
        <v>0</v>
      </c>
      <c r="C56" s="48">
        <v>294282.9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294282.9</v>
      </c>
    </row>
    <row r="57" spans="1:12" ht="18.75" customHeight="1">
      <c r="A57" s="47" t="s">
        <v>62</v>
      </c>
      <c r="B57" s="17">
        <v>0</v>
      </c>
      <c r="C57" s="48">
        <v>42656.53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42656.53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1150384.27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1150384.27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915859.61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915859.61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834578.08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834578.08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535076.1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535076.1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278607.73</v>
      </c>
      <c r="I62" s="17">
        <v>0</v>
      </c>
      <c r="J62" s="17">
        <v>0</v>
      </c>
      <c r="K62" s="17">
        <v>0</v>
      </c>
      <c r="L62" s="46">
        <f t="shared" si="15"/>
        <v>278607.73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357930.9</v>
      </c>
      <c r="K64" s="17">
        <v>0</v>
      </c>
      <c r="L64" s="46">
        <f t="shared" si="15"/>
        <v>357930.9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319842.47</v>
      </c>
      <c r="L65" s="46">
        <f t="shared" si="15"/>
        <v>319842.47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259582.29</v>
      </c>
      <c r="L66" s="46">
        <f t="shared" si="15"/>
        <v>259582.29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337196.93</v>
      </c>
      <c r="J69" s="53">
        <v>0</v>
      </c>
      <c r="K69" s="53">
        <v>0</v>
      </c>
      <c r="L69" s="51">
        <f>SUM(B69:K69)</f>
        <v>337196.93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2020-07-10T20:20:24Z</dcterms:modified>
  <cp:category/>
  <cp:version/>
  <cp:contentType/>
  <cp:contentStatus/>
</cp:coreProperties>
</file>