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<sst xmlns="http://schemas.openxmlformats.org/spreadsheetml/2006/main" count="79" uniqueCount="78">
  <si>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</si>
  <si>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</si>
  <si>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</si>
  <si>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</si>
  <si>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</si>
  <si>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</si>
  <si>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</si>
  <si>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</si>
  <si>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</si>
  <si>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</si>
  <si>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</si>
  <si>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</si>
  <si>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</si>
  <si>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</si>
  <si>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</si>
  <si>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</si>
  <si>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</si>
  <si>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</si>
  <si>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</si>
  <si>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</si>
  <si>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</si>
  <si>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</si>
  <si>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</si>
  <si>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</si>
  <si>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</si>
  <si>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</si>
  <si>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</si>
  <si>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</si>
  <si>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</si>
  <si>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</si>
  <si>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</si>
  <si>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</si>
  <si>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</si>
  <si>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</si>
  <si>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</si>
  <si>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</si>
  <si>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</si>
  <si>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</si>
  <si>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</si>
  <si>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</si>
  <si>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</si>
  <si>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</si>
  <si>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</si>
  <si>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</si>
  <si>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</si>
  <si>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</si>
  <si>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</si>
  <si>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</si>
  <si>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</si>
  <si>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</si>
  <si>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</si>
  <si>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</si>
  <si>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</si>
  <si>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</si>
  <si>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</si>
  <si>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</si>
  <si>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</si>
  <si>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</si>
  <si>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</si>
  <si>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</si>
  <si>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</si>
  <si>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</si>
  <si>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</si>
  <si>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</si>
  <si>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</si>
  <si>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</si>
  <si>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</si>
  <si>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</si>
  <si>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</si>
  <si>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</si>
  <si>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</si>
  <si>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</si>
  <si>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</si>
  <si>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</si>
  <si>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</si>
  <si>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</si>
  <si>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05/07/20 - VENCIMENTO 10/07/20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</si>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</sst>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11254</v>
      </c>
      <c r="C7" s="10">
        <f>C8+C11</f>
        <v>17662</v>
      </c>
      <c r="D7" s="10">
        <f aca="true" t="shared" si="0" ref="D7:K7">D8+D11</f>
        <v>46757</v>
      </c>
      <c r="E7" s="10">
        <f t="shared" si="0"/>
        <v>53106</v>
      </c>
      <c r="F7" s="10">
        <f t="shared" si="0"/>
        <v>58138</v>
      </c>
      <c r="G7" s="10">
        <f t="shared" si="0"/>
        <v>21444</v>
      </c>
      <c r="H7" s="10">
        <f t="shared" si="0"/>
        <v>10224</v>
      </c>
      <c r="I7" s="10">
        <f t="shared" si="0"/>
        <v>21628</v>
      </c>
      <c r="J7" s="10">
        <f t="shared" si="0"/>
        <v>12155</v>
      </c>
      <c r="K7" s="10">
        <f t="shared" si="0"/>
        <v>39730</v>
      </c>
      <c r="L7" s="10">
        <f>SUM(B7:K7)</f>
        <v>292098</v>
      </c>
      <c r="M7" s="11"/>
    </row>
    <row r="8" spans="1:13" ht="17.25" customHeight="1">
      <c r="A8" s="12" t="s">
        <v>18</v>
      </c>
      <c r="B8" s="13">
        <f>B9+B10</f>
        <v>1062</v>
      </c>
      <c r="C8" s="13">
        <f aca="true" t="shared" si="1" ref="C8:K8">C9+C10</f>
        <v>1660</v>
      </c>
      <c r="D8" s="13">
        <f t="shared" si="1"/>
        <v>4240</v>
      </c>
      <c r="E8" s="13">
        <f t="shared" si="1"/>
        <v>4755</v>
      </c>
      <c r="F8" s="13">
        <f t="shared" si="1"/>
        <v>5322</v>
      </c>
      <c r="G8" s="13">
        <f t="shared" si="1"/>
        <v>1705</v>
      </c>
      <c r="H8" s="13">
        <f t="shared" si="1"/>
        <v>772</v>
      </c>
      <c r="I8" s="13">
        <f t="shared" si="1"/>
        <v>1265</v>
      </c>
      <c r="J8" s="13">
        <f t="shared" si="1"/>
        <v>668</v>
      </c>
      <c r="K8" s="13">
        <f t="shared" si="1"/>
        <v>2491</v>
      </c>
      <c r="L8" s="13">
        <f>SUM(B8:K8)</f>
        <v>23940</v>
      </c>
      <c r="M8"/>
    </row>
    <row r="9" spans="1:13" ht="17.25" customHeight="1">
      <c r="A9" s="14" t="s">
        <v>19</v>
      </c>
      <c r="B9" s="15">
        <v>1062</v>
      </c>
      <c r="C9" s="15">
        <v>1660</v>
      </c>
      <c r="D9" s="15">
        <v>4240</v>
      </c>
      <c r="E9" s="15">
        <v>4755</v>
      </c>
      <c r="F9" s="15">
        <v>5322</v>
      </c>
      <c r="G9" s="15">
        <v>1705</v>
      </c>
      <c r="H9" s="15">
        <v>772</v>
      </c>
      <c r="I9" s="15">
        <v>1265</v>
      </c>
      <c r="J9" s="15">
        <v>668</v>
      </c>
      <c r="K9" s="15">
        <v>2491</v>
      </c>
      <c r="L9" s="13">
        <f>SUM(B9:K9)</f>
        <v>23940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10192</v>
      </c>
      <c r="C11" s="15">
        <v>16002</v>
      </c>
      <c r="D11" s="15">
        <v>42517</v>
      </c>
      <c r="E11" s="15">
        <v>48351</v>
      </c>
      <c r="F11" s="15">
        <v>52816</v>
      </c>
      <c r="G11" s="15">
        <v>19739</v>
      </c>
      <c r="H11" s="15">
        <v>9452</v>
      </c>
      <c r="I11" s="15">
        <v>20363</v>
      </c>
      <c r="J11" s="15">
        <v>11487</v>
      </c>
      <c r="K11" s="15">
        <v>37239</v>
      </c>
      <c r="L11" s="13">
        <f>SUM(B11:K11)</f>
        <v>268158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1.389259395882713</v>
      </c>
      <c r="C15" s="22">
        <v>1.852346252239686</v>
      </c>
      <c r="D15" s="22">
        <v>2.069963112329971</v>
      </c>
      <c r="E15" s="22">
        <v>1.661860069575276</v>
      </c>
      <c r="F15" s="22">
        <v>1.583618492674497</v>
      </c>
      <c r="G15" s="22">
        <v>1.722304130619327</v>
      </c>
      <c r="H15" s="22">
        <v>2.115638679627436</v>
      </c>
      <c r="I15" s="22">
        <v>1.602489502615454</v>
      </c>
      <c r="J15" s="22">
        <v>2.223936570749043</v>
      </c>
      <c r="K15" s="22">
        <v>1.748754304199142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83097.75</v>
      </c>
      <c r="C17" s="25">
        <f aca="true" t="shared" si="2" ref="C17:K17">C18+C19+C20+C21+C22+C23+C24</f>
        <v>94400.01000000001</v>
      </c>
      <c r="D17" s="25">
        <f t="shared" si="2"/>
        <v>334142.30000000005</v>
      </c>
      <c r="E17" s="25">
        <f t="shared" si="2"/>
        <v>312586.05</v>
      </c>
      <c r="F17" s="25">
        <f t="shared" si="2"/>
        <v>295251.42999999993</v>
      </c>
      <c r="G17" s="25">
        <f t="shared" si="2"/>
        <v>127449.74000000002</v>
      </c>
      <c r="H17" s="25">
        <f t="shared" si="2"/>
        <v>83549.97000000002</v>
      </c>
      <c r="I17" s="25">
        <f t="shared" si="2"/>
        <v>109204.74</v>
      </c>
      <c r="J17" s="25">
        <f t="shared" si="2"/>
        <v>95467.73000000001</v>
      </c>
      <c r="K17" s="25">
        <f t="shared" si="2"/>
        <v>193581.96</v>
      </c>
      <c r="L17" s="25">
        <f>L18+L19+L20+L21+L22+L23+L24</f>
        <v>1728731.68</v>
      </c>
      <c r="M17"/>
    </row>
    <row r="18" spans="1:13" ht="17.25" customHeight="1">
      <c r="A18" s="26" t="s">
        <v>24</v>
      </c>
      <c r="B18" s="33">
        <f aca="true" t="shared" si="3" ref="B18:K18">ROUND(B13*B7,2)</f>
        <v>64781.4</v>
      </c>
      <c r="C18" s="33">
        <f t="shared" si="3"/>
        <v>54780.46</v>
      </c>
      <c r="D18" s="33">
        <f t="shared" si="3"/>
        <v>172711.01</v>
      </c>
      <c r="E18" s="33">
        <f t="shared" si="3"/>
        <v>198382.77</v>
      </c>
      <c r="F18" s="33">
        <f t="shared" si="3"/>
        <v>192250.74</v>
      </c>
      <c r="G18" s="33">
        <f t="shared" si="3"/>
        <v>77921.06</v>
      </c>
      <c r="H18" s="33">
        <f t="shared" si="3"/>
        <v>40932.81</v>
      </c>
      <c r="I18" s="33">
        <f t="shared" si="3"/>
        <v>71919.59</v>
      </c>
      <c r="J18" s="33">
        <f t="shared" si="3"/>
        <v>43519.76</v>
      </c>
      <c r="K18" s="33">
        <f t="shared" si="3"/>
        <v>116142.71</v>
      </c>
      <c r="L18" s="33">
        <f aca="true" t="shared" si="4" ref="L18:L24">SUM(B18:K18)</f>
        <v>1033342.3099999999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25216.77</v>
      </c>
      <c r="C19" s="33">
        <f t="shared" si="5"/>
        <v>46691.92</v>
      </c>
      <c r="D19" s="33">
        <f t="shared" si="5"/>
        <v>184794.41</v>
      </c>
      <c r="E19" s="33">
        <f t="shared" si="5"/>
        <v>131301.63</v>
      </c>
      <c r="F19" s="33">
        <f t="shared" si="5"/>
        <v>112201.09</v>
      </c>
      <c r="G19" s="33">
        <f t="shared" si="5"/>
        <v>56282.7</v>
      </c>
      <c r="H19" s="33">
        <f t="shared" si="5"/>
        <v>45666.23</v>
      </c>
      <c r="I19" s="33">
        <f t="shared" si="5"/>
        <v>43330.8</v>
      </c>
      <c r="J19" s="33">
        <f t="shared" si="5"/>
        <v>53265.43</v>
      </c>
      <c r="K19" s="33">
        <f t="shared" si="5"/>
        <v>86962.35</v>
      </c>
      <c r="L19" s="33">
        <f t="shared" si="4"/>
        <v>785713.33</v>
      </c>
      <c r="M19"/>
    </row>
    <row r="20" spans="1:13" ht="17.25" customHeight="1">
      <c r="A20" s="27" t="s">
        <v>26</v>
      </c>
      <c r="B20" s="33">
        <v>339.23</v>
      </c>
      <c r="C20" s="33">
        <v>3646.67</v>
      </c>
      <c r="D20" s="33">
        <v>14978</v>
      </c>
      <c r="E20" s="33">
        <v>11703.29</v>
      </c>
      <c r="F20" s="33">
        <v>16845.74</v>
      </c>
      <c r="G20" s="33">
        <v>9390.38</v>
      </c>
      <c r="H20" s="33">
        <v>4574.22</v>
      </c>
      <c r="I20" s="33">
        <v>4664.35</v>
      </c>
      <c r="J20" s="33">
        <v>6869.32</v>
      </c>
      <c r="K20" s="33">
        <v>9752.74</v>
      </c>
      <c r="L20" s="33">
        <f t="shared" si="4"/>
        <v>82763.94000000002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-348.39</v>
      </c>
      <c r="C23" s="33">
        <v>0</v>
      </c>
      <c r="D23" s="33">
        <v>0</v>
      </c>
      <c r="E23" s="33">
        <v>0</v>
      </c>
      <c r="F23" s="33">
        <v>0</v>
      </c>
      <c r="G23" s="33">
        <v>-2393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-2741.39</v>
      </c>
      <c r="M23"/>
    </row>
    <row r="24" spans="1:13" ht="17.25" customHeight="1">
      <c r="A24" s="27" t="s">
        <v>74</v>
      </c>
      <c r="B24" s="33">
        <v>-8215.12</v>
      </c>
      <c r="C24" s="33">
        <v>-10719.04</v>
      </c>
      <c r="D24" s="33">
        <v>-38341.12</v>
      </c>
      <c r="E24" s="33">
        <v>-28801.64</v>
      </c>
      <c r="F24" s="33">
        <v>-27370</v>
      </c>
      <c r="G24" s="33">
        <v>-13751.4</v>
      </c>
      <c r="H24" s="33">
        <v>-8947.15</v>
      </c>
      <c r="I24" s="33">
        <v>-10710</v>
      </c>
      <c r="J24" s="33">
        <v>-10834.5</v>
      </c>
      <c r="K24" s="33">
        <v>-19275.84</v>
      </c>
      <c r="L24" s="33">
        <f t="shared" si="4"/>
        <v>-176965.81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-4672.8</v>
      </c>
      <c r="C27" s="33">
        <f t="shared" si="6"/>
        <v>-7304</v>
      </c>
      <c r="D27" s="33">
        <f t="shared" si="6"/>
        <v>-18656</v>
      </c>
      <c r="E27" s="33">
        <f t="shared" si="6"/>
        <v>-20922</v>
      </c>
      <c r="F27" s="33">
        <f t="shared" si="6"/>
        <v>-23416.8</v>
      </c>
      <c r="G27" s="33">
        <f t="shared" si="6"/>
        <v>-7502</v>
      </c>
      <c r="H27" s="33">
        <f t="shared" si="6"/>
        <v>-3396.8</v>
      </c>
      <c r="I27" s="33">
        <f t="shared" si="6"/>
        <v>-5566</v>
      </c>
      <c r="J27" s="33">
        <f t="shared" si="6"/>
        <v>-2939.2</v>
      </c>
      <c r="K27" s="33">
        <f t="shared" si="6"/>
        <v>-10960.4</v>
      </c>
      <c r="L27" s="33">
        <f aca="true" t="shared" si="7" ref="L27:L33">SUM(B27:K27)</f>
        <v>-105336</v>
      </c>
      <c r="M27"/>
    </row>
    <row r="28" spans="1:13" ht="18.75" customHeight="1">
      <c r="A28" s="27" t="s">
        <v>30</v>
      </c>
      <c r="B28" s="33">
        <f>B29+B30+B31+B32</f>
        <v>-4672.8</v>
      </c>
      <c r="C28" s="33">
        <f aca="true" t="shared" si="8" ref="C28:K28">C29+C30+C31+C32</f>
        <v>-7304</v>
      </c>
      <c r="D28" s="33">
        <f t="shared" si="8"/>
        <v>-18656</v>
      </c>
      <c r="E28" s="33">
        <f t="shared" si="8"/>
        <v>-20922</v>
      </c>
      <c r="F28" s="33">
        <f t="shared" si="8"/>
        <v>-23416.8</v>
      </c>
      <c r="G28" s="33">
        <f t="shared" si="8"/>
        <v>-7502</v>
      </c>
      <c r="H28" s="33">
        <f t="shared" si="8"/>
        <v>-3396.8</v>
      </c>
      <c r="I28" s="33">
        <f t="shared" si="8"/>
        <v>-5566</v>
      </c>
      <c r="J28" s="33">
        <f t="shared" si="8"/>
        <v>-2939.2</v>
      </c>
      <c r="K28" s="33">
        <f t="shared" si="8"/>
        <v>-10960.4</v>
      </c>
      <c r="L28" s="33">
        <f t="shared" si="7"/>
        <v>-105336</v>
      </c>
      <c r="M28"/>
    </row>
    <row r="29" spans="1:13" s="36" customFormat="1" ht="18.75" customHeight="1">
      <c r="A29" s="34" t="s">
        <v>58</v>
      </c>
      <c r="B29" s="33">
        <f>-ROUND((B9)*$E$3,2)</f>
        <v>-4672.8</v>
      </c>
      <c r="C29" s="33">
        <f aca="true" t="shared" si="9" ref="C29:K29">-ROUND((C9)*$E$3,2)</f>
        <v>-7304</v>
      </c>
      <c r="D29" s="33">
        <f t="shared" si="9"/>
        <v>-18656</v>
      </c>
      <c r="E29" s="33">
        <f t="shared" si="9"/>
        <v>-20922</v>
      </c>
      <c r="F29" s="33">
        <f t="shared" si="9"/>
        <v>-23416.8</v>
      </c>
      <c r="G29" s="33">
        <f t="shared" si="9"/>
        <v>-7502</v>
      </c>
      <c r="H29" s="33">
        <f t="shared" si="9"/>
        <v>-3396.8</v>
      </c>
      <c r="I29" s="33">
        <f t="shared" si="9"/>
        <v>-5566</v>
      </c>
      <c r="J29" s="33">
        <f t="shared" si="9"/>
        <v>-2939.2</v>
      </c>
      <c r="K29" s="33">
        <f t="shared" si="9"/>
        <v>-10960.4</v>
      </c>
      <c r="L29" s="33">
        <f t="shared" si="7"/>
        <v>-105336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78424.95</v>
      </c>
      <c r="C48" s="41">
        <f aca="true" t="shared" si="12" ref="C48:K48">IF(C17+C27+C40+C49&lt;0,0,C17+C27+C49)</f>
        <v>87096.01000000001</v>
      </c>
      <c r="D48" s="41">
        <f t="shared" si="12"/>
        <v>315486.30000000005</v>
      </c>
      <c r="E48" s="41">
        <f t="shared" si="12"/>
        <v>291664.05</v>
      </c>
      <c r="F48" s="41">
        <f t="shared" si="12"/>
        <v>271834.62999999995</v>
      </c>
      <c r="G48" s="41">
        <f t="shared" si="12"/>
        <v>119947.74000000002</v>
      </c>
      <c r="H48" s="41">
        <f t="shared" si="12"/>
        <v>80153.17000000001</v>
      </c>
      <c r="I48" s="41">
        <f t="shared" si="12"/>
        <v>103638.74</v>
      </c>
      <c r="J48" s="41">
        <f t="shared" si="12"/>
        <v>92528.53000000001</v>
      </c>
      <c r="K48" s="41">
        <f t="shared" si="12"/>
        <v>182621.56</v>
      </c>
      <c r="L48" s="42">
        <f>SUM(B48:K48)</f>
        <v>1623395.68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78424.95</v>
      </c>
      <c r="C54" s="41">
        <f aca="true" t="shared" si="14" ref="C54:J54">SUM(C55:C66)</f>
        <v>87096.01</v>
      </c>
      <c r="D54" s="41">
        <f t="shared" si="14"/>
        <v>315486.29</v>
      </c>
      <c r="E54" s="41">
        <f t="shared" si="14"/>
        <v>291664.06</v>
      </c>
      <c r="F54" s="41">
        <f t="shared" si="14"/>
        <v>271834.62</v>
      </c>
      <c r="G54" s="41">
        <f t="shared" si="14"/>
        <v>119947.75</v>
      </c>
      <c r="H54" s="41">
        <f t="shared" si="14"/>
        <v>80153.16</v>
      </c>
      <c r="I54" s="41">
        <f>SUM(I55:I69)</f>
        <v>103638.74</v>
      </c>
      <c r="J54" s="41">
        <f t="shared" si="14"/>
        <v>92528.54</v>
      </c>
      <c r="K54" s="41">
        <f>SUM(K55:K68)</f>
        <v>182621.56</v>
      </c>
      <c r="L54" s="46">
        <f>SUM(B54:K54)</f>
        <v>1623395.6800000002</v>
      </c>
      <c r="M54" s="40"/>
    </row>
    <row r="55" spans="1:13" ht="18.75" customHeight="1">
      <c r="A55" s="47" t="s">
        <v>51</v>
      </c>
      <c r="B55" s="48">
        <v>78424.95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78424.95</v>
      </c>
      <c r="M55" s="40"/>
    </row>
    <row r="56" spans="1:12" ht="18.75" customHeight="1">
      <c r="A56" s="47" t="s">
        <v>61</v>
      </c>
      <c r="B56" s="17">
        <v>0</v>
      </c>
      <c r="C56" s="48">
        <v>75956.43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75956.43</v>
      </c>
    </row>
    <row r="57" spans="1:12" ht="18.75" customHeight="1">
      <c r="A57" s="47" t="s">
        <v>62</v>
      </c>
      <c r="B57" s="17">
        <v>0</v>
      </c>
      <c r="C57" s="48">
        <v>11139.58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11139.58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315486.29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315486.29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291664.06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291664.06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271834.62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271834.62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119947.75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119947.75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80153.16</v>
      </c>
      <c r="I62" s="17">
        <v>0</v>
      </c>
      <c r="J62" s="17">
        <v>0</v>
      </c>
      <c r="K62" s="17">
        <v>0</v>
      </c>
      <c r="L62" s="46">
        <f t="shared" si="15"/>
        <v>80153.16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92528.54</v>
      </c>
      <c r="K64" s="17">
        <v>0</v>
      </c>
      <c r="L64" s="46">
        <f t="shared" si="15"/>
        <v>92528.54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77778.52</v>
      </c>
      <c r="L65" s="46">
        <f t="shared" si="15"/>
        <v>77778.52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104843.04</v>
      </c>
      <c r="L66" s="46">
        <f t="shared" si="15"/>
        <v>104843.04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103638.74</v>
      </c>
      <c r="J69" s="53">
        <v>0</v>
      </c>
      <c r="K69" s="53">
        <v>0</v>
      </c>
      <c r="L69" s="51">
        <f>SUM(B69:K69)</f>
        <v>103638.74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2020-07-09T21:07:19Z</dcterms:modified>
  <cp:category/>
  <cp:version/>
  <cp:contentType/>
  <cp:contentStatus/>
</cp:coreProperties>
</file>