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<sst xmlns="http://schemas.openxmlformats.org/spreadsheetml/2006/main" count="79" uniqueCount="78">
  <si>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</si>
  <si>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</si>
  <si>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</si>
  <si>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</si>
  <si>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</si>
  <si>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</si>
  <si>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</si>
  <si>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</si>
  <si>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</si>
  <si>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</si>
  <si>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</si>
  <si>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</si>
  <si>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</si>
  <si>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</si>
  <si>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</si>
  <si>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</si>
  <si>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</si>
  <si>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</si>
  <si>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</si>
  <si>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</si>
  <si>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</si>
  <si>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</si>
  <si>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</si>
  <si>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</si>
  <si>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</si>
  <si>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</si>
  <si>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</si>
  <si>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</si>
  <si>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</si>
  <si>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</si>
  <si>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</si>
  <si>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</si>
  <si>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</si>
  <si>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</si>
  <si>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</si>
  <si>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</si>
  <si>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</si>
  <si>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</si>
  <si>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</si>
  <si>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</si>
  <si>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</si>
  <si>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</si>
  <si>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</si>
  <si>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</si>
  <si>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</si>
  <si>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</si>
  <si>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</si>
  <si>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</si>
  <si>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</si>
  <si>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</si>
  <si>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</si>
  <si>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</si>
  <si>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</si>
  <si>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</si>
  <si>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</si>
  <si>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</si>
  <si>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</si>
  <si>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</si>
  <si>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</si>
  <si>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</si>
  <si>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</si>
  <si>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</si>
  <si>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</si>
  <si>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</si>
  <si>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</si>
  <si>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</si>
  <si>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</si>
  <si>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</si>
  <si>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</si>
  <si>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</si>
  <si>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</si>
  <si>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</si>
  <si>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</si>
  <si>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</si>
  <si>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</si>
  <si>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</si>
  <si>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04/07/20 - VENCIMENTO 10/07/20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</si>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</sst>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26577</v>
      </c>
      <c r="C7" s="10">
        <f>C8+C11</f>
        <v>39717</v>
      </c>
      <c r="D7" s="10">
        <f aca="true" t="shared" si="0" ref="D7:K7">D8+D11</f>
        <v>103249</v>
      </c>
      <c r="E7" s="10">
        <f t="shared" si="0"/>
        <v>106995</v>
      </c>
      <c r="F7" s="10">
        <f t="shared" si="0"/>
        <v>110011</v>
      </c>
      <c r="G7" s="10">
        <f t="shared" si="0"/>
        <v>46204</v>
      </c>
      <c r="H7" s="10">
        <f t="shared" si="0"/>
        <v>19492</v>
      </c>
      <c r="I7" s="10">
        <f t="shared" si="0"/>
        <v>40901</v>
      </c>
      <c r="J7" s="10">
        <f t="shared" si="0"/>
        <v>23742</v>
      </c>
      <c r="K7" s="10">
        <f t="shared" si="0"/>
        <v>72779</v>
      </c>
      <c r="L7" s="10">
        <f>SUM(B7:K7)</f>
        <v>589667</v>
      </c>
      <c r="M7" s="11"/>
    </row>
    <row r="8" spans="1:13" ht="17.25" customHeight="1">
      <c r="A8" s="12" t="s">
        <v>18</v>
      </c>
      <c r="B8" s="13">
        <f>B9+B10</f>
        <v>2654</v>
      </c>
      <c r="C8" s="13">
        <f aca="true" t="shared" si="1" ref="C8:K8">C9+C10</f>
        <v>3540</v>
      </c>
      <c r="D8" s="13">
        <f t="shared" si="1"/>
        <v>9141</v>
      </c>
      <c r="E8" s="13">
        <f t="shared" si="1"/>
        <v>9007</v>
      </c>
      <c r="F8" s="13">
        <f t="shared" si="1"/>
        <v>8412</v>
      </c>
      <c r="G8" s="13">
        <f t="shared" si="1"/>
        <v>3910</v>
      </c>
      <c r="H8" s="13">
        <f t="shared" si="1"/>
        <v>1331</v>
      </c>
      <c r="I8" s="13">
        <f t="shared" si="1"/>
        <v>2294</v>
      </c>
      <c r="J8" s="13">
        <f t="shared" si="1"/>
        <v>1360</v>
      </c>
      <c r="K8" s="13">
        <f t="shared" si="1"/>
        <v>5051</v>
      </c>
      <c r="L8" s="13">
        <f>SUM(B8:K8)</f>
        <v>46700</v>
      </c>
      <c r="M8"/>
    </row>
    <row r="9" spans="1:13" ht="17.25" customHeight="1">
      <c r="A9" s="14" t="s">
        <v>19</v>
      </c>
      <c r="B9" s="15">
        <v>2652</v>
      </c>
      <c r="C9" s="15">
        <v>3540</v>
      </c>
      <c r="D9" s="15">
        <v>9141</v>
      </c>
      <c r="E9" s="15">
        <v>9007</v>
      </c>
      <c r="F9" s="15">
        <v>8412</v>
      </c>
      <c r="G9" s="15">
        <v>3910</v>
      </c>
      <c r="H9" s="15">
        <v>1330</v>
      </c>
      <c r="I9" s="15">
        <v>2294</v>
      </c>
      <c r="J9" s="15">
        <v>1360</v>
      </c>
      <c r="K9" s="15">
        <v>5051</v>
      </c>
      <c r="L9" s="13">
        <f>SUM(B9:K9)</f>
        <v>46697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23923</v>
      </c>
      <c r="C11" s="15">
        <v>36177</v>
      </c>
      <c r="D11" s="15">
        <v>94108</v>
      </c>
      <c r="E11" s="15">
        <v>97988</v>
      </c>
      <c r="F11" s="15">
        <v>101599</v>
      </c>
      <c r="G11" s="15">
        <v>42294</v>
      </c>
      <c r="H11" s="15">
        <v>18161</v>
      </c>
      <c r="I11" s="15">
        <v>38607</v>
      </c>
      <c r="J11" s="15">
        <v>22382</v>
      </c>
      <c r="K11" s="15">
        <v>67728</v>
      </c>
      <c r="L11" s="13">
        <f>SUM(B11:K11)</f>
        <v>542967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1.397679183164927</v>
      </c>
      <c r="C15" s="22">
        <v>1.886025270456119</v>
      </c>
      <c r="D15" s="22">
        <v>2.077088646783918</v>
      </c>
      <c r="E15" s="22">
        <v>1.669518413015991</v>
      </c>
      <c r="F15" s="22">
        <v>1.594903185178729</v>
      </c>
      <c r="G15" s="22">
        <v>1.846995818383836</v>
      </c>
      <c r="H15" s="22">
        <v>2.131194834834453</v>
      </c>
      <c r="I15" s="22">
        <v>1.63060331150662</v>
      </c>
      <c r="J15" s="22">
        <v>2.223936570749043</v>
      </c>
      <c r="K15" s="22">
        <v>1.737017694194224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207186.38999999998</v>
      </c>
      <c r="C17" s="25">
        <f aca="true" t="shared" si="2" ref="C17:K17">C18+C19+C20+C21+C22+C23+C24</f>
        <v>225173.69</v>
      </c>
      <c r="D17" s="25">
        <f t="shared" si="2"/>
        <v>770037.14</v>
      </c>
      <c r="E17" s="25">
        <f t="shared" si="2"/>
        <v>653499.7799999999</v>
      </c>
      <c r="F17" s="25">
        <f t="shared" si="2"/>
        <v>573337.44</v>
      </c>
      <c r="G17" s="25">
        <f t="shared" si="2"/>
        <v>305985.08</v>
      </c>
      <c r="H17" s="25">
        <f t="shared" si="2"/>
        <v>165357.72999999998</v>
      </c>
      <c r="I17" s="25">
        <f t="shared" si="2"/>
        <v>214284.85</v>
      </c>
      <c r="J17" s="25">
        <f t="shared" si="2"/>
        <v>187221.34000000003</v>
      </c>
      <c r="K17" s="25">
        <f t="shared" si="2"/>
        <v>359696.62</v>
      </c>
      <c r="L17" s="25">
        <f>L18+L19+L20+L21+L22+L23+L24</f>
        <v>3661780.0599999996</v>
      </c>
      <c r="M17"/>
    </row>
    <row r="18" spans="1:13" ht="17.25" customHeight="1">
      <c r="A18" s="26" t="s">
        <v>24</v>
      </c>
      <c r="B18" s="33">
        <f aca="true" t="shared" si="3" ref="B18:K18">ROUND(B13*B7,2)</f>
        <v>152985.19</v>
      </c>
      <c r="C18" s="33">
        <f t="shared" si="3"/>
        <v>123186.25</v>
      </c>
      <c r="D18" s="33">
        <f t="shared" si="3"/>
        <v>381381.16</v>
      </c>
      <c r="E18" s="33">
        <f t="shared" si="3"/>
        <v>399690.52</v>
      </c>
      <c r="F18" s="33">
        <f t="shared" si="3"/>
        <v>363784.37</v>
      </c>
      <c r="G18" s="33">
        <f t="shared" si="3"/>
        <v>167891.47</v>
      </c>
      <c r="H18" s="33">
        <f t="shared" si="3"/>
        <v>78038.17</v>
      </c>
      <c r="I18" s="33">
        <f t="shared" si="3"/>
        <v>136008.1</v>
      </c>
      <c r="J18" s="33">
        <f t="shared" si="3"/>
        <v>85005.86</v>
      </c>
      <c r="K18" s="33">
        <f t="shared" si="3"/>
        <v>212754.85</v>
      </c>
      <c r="L18" s="33">
        <f aca="true" t="shared" si="4" ref="L18:L24">SUM(B18:K18)</f>
        <v>2100725.9400000004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60839.03</v>
      </c>
      <c r="C19" s="33">
        <f t="shared" si="5"/>
        <v>109146.13</v>
      </c>
      <c r="D19" s="33">
        <f t="shared" si="5"/>
        <v>410781.32</v>
      </c>
      <c r="E19" s="33">
        <f t="shared" si="5"/>
        <v>267600.16</v>
      </c>
      <c r="F19" s="33">
        <f t="shared" si="5"/>
        <v>216416.48</v>
      </c>
      <c r="G19" s="33">
        <f t="shared" si="5"/>
        <v>142203.37</v>
      </c>
      <c r="H19" s="33">
        <f t="shared" si="5"/>
        <v>88276.37</v>
      </c>
      <c r="I19" s="33">
        <f t="shared" si="5"/>
        <v>85767.16</v>
      </c>
      <c r="J19" s="33">
        <f t="shared" si="5"/>
        <v>104041.78</v>
      </c>
      <c r="K19" s="33">
        <f t="shared" si="5"/>
        <v>156804.09</v>
      </c>
      <c r="L19" s="33">
        <f t="shared" si="4"/>
        <v>1641875.89</v>
      </c>
      <c r="M19"/>
    </row>
    <row r="20" spans="1:13" ht="17.25" customHeight="1">
      <c r="A20" s="27" t="s">
        <v>26</v>
      </c>
      <c r="B20" s="33">
        <v>508.84</v>
      </c>
      <c r="C20" s="33">
        <v>3561.87</v>
      </c>
      <c r="D20" s="33">
        <v>16215.78</v>
      </c>
      <c r="E20" s="33">
        <v>15010.74</v>
      </c>
      <c r="F20" s="33">
        <v>19186.64</v>
      </c>
      <c r="G20" s="33">
        <v>11398.03</v>
      </c>
      <c r="H20" s="33">
        <v>6666.48</v>
      </c>
      <c r="I20" s="33">
        <v>3222.65</v>
      </c>
      <c r="J20" s="33">
        <v>6360.48</v>
      </c>
      <c r="K20" s="33">
        <v>9413.52</v>
      </c>
      <c r="L20" s="33">
        <f t="shared" si="4"/>
        <v>91545.03</v>
      </c>
      <c r="M20"/>
    </row>
    <row r="21" spans="1:13" ht="17.25" customHeight="1">
      <c r="A21" s="27" t="s">
        <v>27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 t="shared" si="4"/>
        <v>6619.299999999999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-116.13</v>
      </c>
      <c r="C23" s="33">
        <v>0</v>
      </c>
      <c r="D23" s="33">
        <v>0</v>
      </c>
      <c r="E23" s="33">
        <v>0</v>
      </c>
      <c r="F23" s="33">
        <v>0</v>
      </c>
      <c r="G23" s="33">
        <v>-837.55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-953.68</v>
      </c>
      <c r="M23"/>
    </row>
    <row r="24" spans="1:13" ht="17.25" customHeight="1">
      <c r="A24" s="27" t="s">
        <v>74</v>
      </c>
      <c r="B24" s="33">
        <v>-8354.4</v>
      </c>
      <c r="C24" s="33">
        <v>-10720.56</v>
      </c>
      <c r="D24" s="33">
        <v>-38341.12</v>
      </c>
      <c r="E24" s="33">
        <v>-28801.64</v>
      </c>
      <c r="F24" s="33">
        <v>-27373.91</v>
      </c>
      <c r="G24" s="33">
        <v>-14670.24</v>
      </c>
      <c r="H24" s="33">
        <v>-8947.15</v>
      </c>
      <c r="I24" s="33">
        <v>-10713.06</v>
      </c>
      <c r="J24" s="33">
        <v>-10834.5</v>
      </c>
      <c r="K24" s="33">
        <v>-19275.84</v>
      </c>
      <c r="L24" s="33">
        <f t="shared" si="4"/>
        <v>-178032.42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-11668.8</v>
      </c>
      <c r="C27" s="33">
        <f t="shared" si="6"/>
        <v>-15576</v>
      </c>
      <c r="D27" s="33">
        <f t="shared" si="6"/>
        <v>-40220.4</v>
      </c>
      <c r="E27" s="33">
        <f t="shared" si="6"/>
        <v>-39630.8</v>
      </c>
      <c r="F27" s="33">
        <f t="shared" si="6"/>
        <v>-37012.8</v>
      </c>
      <c r="G27" s="33">
        <f t="shared" si="6"/>
        <v>-17204</v>
      </c>
      <c r="H27" s="33">
        <f t="shared" si="6"/>
        <v>-5852</v>
      </c>
      <c r="I27" s="33">
        <f t="shared" si="6"/>
        <v>-10093.6</v>
      </c>
      <c r="J27" s="33">
        <f t="shared" si="6"/>
        <v>-5984</v>
      </c>
      <c r="K27" s="33">
        <f t="shared" si="6"/>
        <v>-22224.4</v>
      </c>
      <c r="L27" s="33">
        <f aca="true" t="shared" si="7" ref="L27:L33">SUM(B27:K27)</f>
        <v>-205466.8</v>
      </c>
      <c r="M27"/>
    </row>
    <row r="28" spans="1:13" ht="18.75" customHeight="1">
      <c r="A28" s="27" t="s">
        <v>30</v>
      </c>
      <c r="B28" s="33">
        <f>B29+B30+B31+B32</f>
        <v>-11668.8</v>
      </c>
      <c r="C28" s="33">
        <f aca="true" t="shared" si="8" ref="C28:K28">C29+C30+C31+C32</f>
        <v>-15576</v>
      </c>
      <c r="D28" s="33">
        <f t="shared" si="8"/>
        <v>-40220.4</v>
      </c>
      <c r="E28" s="33">
        <f t="shared" si="8"/>
        <v>-39630.8</v>
      </c>
      <c r="F28" s="33">
        <f t="shared" si="8"/>
        <v>-37012.8</v>
      </c>
      <c r="G28" s="33">
        <f t="shared" si="8"/>
        <v>-17204</v>
      </c>
      <c r="H28" s="33">
        <f t="shared" si="8"/>
        <v>-5852</v>
      </c>
      <c r="I28" s="33">
        <f t="shared" si="8"/>
        <v>-10093.6</v>
      </c>
      <c r="J28" s="33">
        <f t="shared" si="8"/>
        <v>-5984</v>
      </c>
      <c r="K28" s="33">
        <f t="shared" si="8"/>
        <v>-22224.4</v>
      </c>
      <c r="L28" s="33">
        <f t="shared" si="7"/>
        <v>-205466.8</v>
      </c>
      <c r="M28"/>
    </row>
    <row r="29" spans="1:13" s="36" customFormat="1" ht="18.75" customHeight="1">
      <c r="A29" s="34" t="s">
        <v>58</v>
      </c>
      <c r="B29" s="33">
        <f>-ROUND((B9)*$E$3,2)</f>
        <v>-11668.8</v>
      </c>
      <c r="C29" s="33">
        <f aca="true" t="shared" si="9" ref="C29:K29">-ROUND((C9)*$E$3,2)</f>
        <v>-15576</v>
      </c>
      <c r="D29" s="33">
        <f t="shared" si="9"/>
        <v>-40220.4</v>
      </c>
      <c r="E29" s="33">
        <f t="shared" si="9"/>
        <v>-39630.8</v>
      </c>
      <c r="F29" s="33">
        <f t="shared" si="9"/>
        <v>-37012.8</v>
      </c>
      <c r="G29" s="33">
        <f t="shared" si="9"/>
        <v>-17204</v>
      </c>
      <c r="H29" s="33">
        <f t="shared" si="9"/>
        <v>-5852</v>
      </c>
      <c r="I29" s="33">
        <f t="shared" si="9"/>
        <v>-10093.6</v>
      </c>
      <c r="J29" s="33">
        <f t="shared" si="9"/>
        <v>-5984</v>
      </c>
      <c r="K29" s="33">
        <f t="shared" si="9"/>
        <v>-22224.4</v>
      </c>
      <c r="L29" s="33">
        <f t="shared" si="7"/>
        <v>-205466.8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0</v>
      </c>
      <c r="C33" s="38">
        <f t="shared" si="10"/>
        <v>0</v>
      </c>
      <c r="D33" s="38">
        <f t="shared" si="10"/>
        <v>0</v>
      </c>
      <c r="E33" s="38">
        <f t="shared" si="10"/>
        <v>0</v>
      </c>
      <c r="F33" s="38">
        <f t="shared" si="10"/>
        <v>0</v>
      </c>
      <c r="G33" s="38">
        <f t="shared" si="10"/>
        <v>0</v>
      </c>
      <c r="H33" s="38">
        <f t="shared" si="10"/>
        <v>0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0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0</v>
      </c>
      <c r="C35" s="17">
        <v>0</v>
      </c>
      <c r="D35" s="17">
        <v>0</v>
      </c>
      <c r="E35" s="33">
        <v>0</v>
      </c>
      <c r="F35" s="28">
        <v>0</v>
      </c>
      <c r="G35" s="28">
        <v>0</v>
      </c>
      <c r="H35" s="33">
        <v>0</v>
      </c>
      <c r="I35" s="17">
        <v>0</v>
      </c>
      <c r="J35" s="28">
        <v>0</v>
      </c>
      <c r="K35" s="17">
        <v>0</v>
      </c>
      <c r="L35" s="33">
        <f>SUM(B35:K35)</f>
        <v>0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195517.59</v>
      </c>
      <c r="C48" s="41">
        <f aca="true" t="shared" si="12" ref="C48:K48">IF(C17+C27+C40+C49&lt;0,0,C17+C27+C49)</f>
        <v>209597.69</v>
      </c>
      <c r="D48" s="41">
        <f t="shared" si="12"/>
        <v>729816.74</v>
      </c>
      <c r="E48" s="41">
        <f t="shared" si="12"/>
        <v>613868.9799999999</v>
      </c>
      <c r="F48" s="41">
        <f t="shared" si="12"/>
        <v>536324.6399999999</v>
      </c>
      <c r="G48" s="41">
        <f t="shared" si="12"/>
        <v>288781.08</v>
      </c>
      <c r="H48" s="41">
        <f t="shared" si="12"/>
        <v>159505.72999999998</v>
      </c>
      <c r="I48" s="41">
        <f t="shared" si="12"/>
        <v>204191.25</v>
      </c>
      <c r="J48" s="41">
        <f t="shared" si="12"/>
        <v>181237.34000000003</v>
      </c>
      <c r="K48" s="41">
        <f t="shared" si="12"/>
        <v>337472.22</v>
      </c>
      <c r="L48" s="42">
        <f>SUM(B48:K48)</f>
        <v>3456313.26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195517.58</v>
      </c>
      <c r="C54" s="41">
        <f aca="true" t="shared" si="14" ref="C54:J54">SUM(C55:C66)</f>
        <v>209597.69</v>
      </c>
      <c r="D54" s="41">
        <f t="shared" si="14"/>
        <v>729816.73</v>
      </c>
      <c r="E54" s="41">
        <f t="shared" si="14"/>
        <v>613868.98</v>
      </c>
      <c r="F54" s="41">
        <f t="shared" si="14"/>
        <v>536324.65</v>
      </c>
      <c r="G54" s="41">
        <f t="shared" si="14"/>
        <v>288781.09</v>
      </c>
      <c r="H54" s="41">
        <f t="shared" si="14"/>
        <v>159505.74</v>
      </c>
      <c r="I54" s="41">
        <f>SUM(I55:I69)</f>
        <v>204191.24</v>
      </c>
      <c r="J54" s="41">
        <f t="shared" si="14"/>
        <v>181237.34</v>
      </c>
      <c r="K54" s="41">
        <f>SUM(K55:K68)</f>
        <v>337472.22</v>
      </c>
      <c r="L54" s="46">
        <f>SUM(B54:K54)</f>
        <v>3456313.26</v>
      </c>
      <c r="M54" s="40"/>
    </row>
    <row r="55" spans="1:13" ht="18.75" customHeight="1">
      <c r="A55" s="47" t="s">
        <v>51</v>
      </c>
      <c r="B55" s="48">
        <v>195517.58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195517.58</v>
      </c>
      <c r="M55" s="40"/>
    </row>
    <row r="56" spans="1:12" ht="18.75" customHeight="1">
      <c r="A56" s="47" t="s">
        <v>61</v>
      </c>
      <c r="B56" s="17">
        <v>0</v>
      </c>
      <c r="C56" s="48">
        <v>182999.74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182999.74</v>
      </c>
    </row>
    <row r="57" spans="1:12" ht="18.75" customHeight="1">
      <c r="A57" s="47" t="s">
        <v>62</v>
      </c>
      <c r="B57" s="17">
        <v>0</v>
      </c>
      <c r="C57" s="48">
        <v>26597.95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26597.95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729816.73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729816.73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613868.98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613868.98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536324.65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536324.65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288781.09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288781.09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159505.74</v>
      </c>
      <c r="I62" s="17">
        <v>0</v>
      </c>
      <c r="J62" s="17">
        <v>0</v>
      </c>
      <c r="K62" s="17">
        <v>0</v>
      </c>
      <c r="L62" s="46">
        <f t="shared" si="15"/>
        <v>159505.74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181237.34</v>
      </c>
      <c r="K64" s="17">
        <v>0</v>
      </c>
      <c r="L64" s="46">
        <f t="shared" si="15"/>
        <v>181237.34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167656.2</v>
      </c>
      <c r="L65" s="46">
        <f t="shared" si="15"/>
        <v>167656.2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169816.02</v>
      </c>
      <c r="L66" s="46">
        <f t="shared" si="15"/>
        <v>169816.02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204191.24</v>
      </c>
      <c r="J69" s="53">
        <v>0</v>
      </c>
      <c r="K69" s="53">
        <v>0</v>
      </c>
      <c r="L69" s="51">
        <f>SUM(B69:K69)</f>
        <v>204191.24</v>
      </c>
    </row>
    <row r="70" spans="1:12" ht="18" customHeight="1">
      <c r="A70" s="54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2020-07-09T21:06:22Z</dcterms:modified>
  <cp:category/>
  <cp:version/>
  <cp:contentType/>
  <cp:contentStatus/>
</cp:coreProperties>
</file>