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<sst xmlns="http://schemas.openxmlformats.org/spreadsheetml/2006/main" count="79" uniqueCount="78">
  <si>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</si>
  <si>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</si>
  <si>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</si>
  <si>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</si>
  <si>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</si>
  <si>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</si>
  <si>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</si>
  <si>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</si>
  <si>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</si>
  <si>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</si>
  <si>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</si>
  <si>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</si>
  <si>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</si>
  <si>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</si>
  <si>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</si>
  <si>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</si>
  <si>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</si>
  <si>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</si>
  <si>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</si>
  <si>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</si>
  <si>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</si>
  <si>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</si>
  <si>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</si>
  <si>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</si>
  <si>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</si>
  <si>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</si>
  <si>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</si>
  <si>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</si>
  <si>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</si>
  <si>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</si>
  <si>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</si>
  <si>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</si>
  <si>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</si>
  <si>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</si>
  <si>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</si>
  <si>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</si>
  <si>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</si>
  <si>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</si>
  <si>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</si>
  <si>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</si>
  <si>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</si>
  <si>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</si>
  <si>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</si>
  <si>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</si>
  <si>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</si>
  <si>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</si>
  <si>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</si>
  <si>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</si>
  <si>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</si>
  <si>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</si>
  <si>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</si>
  <si>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</si>
  <si>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</si>
  <si>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</si>
  <si>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</si>
  <si>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</si>
  <si>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</si>
  <si>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</si>
  <si>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</si>
  <si>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</si>
  <si>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</si>
  <si>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</si>
  <si>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</si>
  <si>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</si>
  <si>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</si>
  <si>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</si>
  <si>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</si>
  <si>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</si>
  <si>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</si>
  <si>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</si>
  <si>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</si>
  <si>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</si>
  <si>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</si>
  <si>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</si>
  <si>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</si>
  <si>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</si>
  <si>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03/07/20 - VENCIMENTO 10/07/20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</si>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</sst>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43978</v>
      </c>
      <c r="C7" s="10">
        <f>C8+C11</f>
        <v>62681</v>
      </c>
      <c r="D7" s="10">
        <f aca="true" t="shared" si="0" ref="D7:K7">D8+D11</f>
        <v>161247</v>
      </c>
      <c r="E7" s="10">
        <f t="shared" si="0"/>
        <v>156704</v>
      </c>
      <c r="F7" s="10">
        <f t="shared" si="0"/>
        <v>167966</v>
      </c>
      <c r="G7" s="10">
        <f t="shared" si="0"/>
        <v>78107</v>
      </c>
      <c r="H7" s="10">
        <f t="shared" si="0"/>
        <v>34323</v>
      </c>
      <c r="I7" s="10">
        <f t="shared" si="0"/>
        <v>66015</v>
      </c>
      <c r="J7" s="10">
        <f t="shared" si="0"/>
        <v>45231</v>
      </c>
      <c r="K7" s="10">
        <f t="shared" si="0"/>
        <v>118283</v>
      </c>
      <c r="L7" s="10">
        <f>SUM(B7:K7)</f>
        <v>934535</v>
      </c>
      <c r="M7" s="11"/>
    </row>
    <row r="8" spans="1:13" ht="17.25" customHeight="1">
      <c r="A8" s="12" t="s">
        <v>18</v>
      </c>
      <c r="B8" s="13">
        <f>B9+B10</f>
        <v>3228</v>
      </c>
      <c r="C8" s="13">
        <f aca="true" t="shared" si="1" ref="C8:K8">C9+C10</f>
        <v>4477</v>
      </c>
      <c r="D8" s="13">
        <f t="shared" si="1"/>
        <v>11092</v>
      </c>
      <c r="E8" s="13">
        <f t="shared" si="1"/>
        <v>10269</v>
      </c>
      <c r="F8" s="13">
        <f t="shared" si="1"/>
        <v>10199</v>
      </c>
      <c r="G8" s="13">
        <f t="shared" si="1"/>
        <v>5588</v>
      </c>
      <c r="H8" s="13">
        <f t="shared" si="1"/>
        <v>2174</v>
      </c>
      <c r="I8" s="13">
        <f t="shared" si="1"/>
        <v>3095</v>
      </c>
      <c r="J8" s="13">
        <f t="shared" si="1"/>
        <v>2376</v>
      </c>
      <c r="K8" s="13">
        <f t="shared" si="1"/>
        <v>7188</v>
      </c>
      <c r="L8" s="13">
        <f>SUM(B8:K8)</f>
        <v>59686</v>
      </c>
      <c r="M8"/>
    </row>
    <row r="9" spans="1:13" ht="17.25" customHeight="1">
      <c r="A9" s="14" t="s">
        <v>19</v>
      </c>
      <c r="B9" s="15">
        <v>3226</v>
      </c>
      <c r="C9" s="15">
        <v>4477</v>
      </c>
      <c r="D9" s="15">
        <v>11092</v>
      </c>
      <c r="E9" s="15">
        <v>10269</v>
      </c>
      <c r="F9" s="15">
        <v>10199</v>
      </c>
      <c r="G9" s="15">
        <v>5588</v>
      </c>
      <c r="H9" s="15">
        <v>2172</v>
      </c>
      <c r="I9" s="15">
        <v>3095</v>
      </c>
      <c r="J9" s="15">
        <v>2376</v>
      </c>
      <c r="K9" s="15">
        <v>7188</v>
      </c>
      <c r="L9" s="13">
        <f>SUM(B9:K9)</f>
        <v>59682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40750</v>
      </c>
      <c r="C11" s="15">
        <v>58204</v>
      </c>
      <c r="D11" s="15">
        <v>150155</v>
      </c>
      <c r="E11" s="15">
        <v>146435</v>
      </c>
      <c r="F11" s="15">
        <v>157767</v>
      </c>
      <c r="G11" s="15">
        <v>72519</v>
      </c>
      <c r="H11" s="15">
        <v>32149</v>
      </c>
      <c r="I11" s="15">
        <v>62920</v>
      </c>
      <c r="J11" s="15">
        <v>42855</v>
      </c>
      <c r="K11" s="15">
        <v>111095</v>
      </c>
      <c r="L11" s="13">
        <f>SUM(B11:K11)</f>
        <v>874849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1.397679183164927</v>
      </c>
      <c r="C15" s="22">
        <v>1.886025270456119</v>
      </c>
      <c r="D15" s="22">
        <v>2.048586543735763</v>
      </c>
      <c r="E15" s="22">
        <v>1.665689275091314</v>
      </c>
      <c r="F15" s="22">
        <v>1.5911416150963</v>
      </c>
      <c r="G15" s="22">
        <v>1.963894313420398</v>
      </c>
      <c r="H15" s="22">
        <v>2.100082550129607</v>
      </c>
      <c r="I15" s="22">
        <v>1.677459737406233</v>
      </c>
      <c r="J15" s="22">
        <v>2.27535711773042</v>
      </c>
      <c r="K15" s="22">
        <v>1.795700715247214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348393.27999999997</v>
      </c>
      <c r="C17" s="25">
        <f aca="true" t="shared" si="2" ref="C17:K17">C18+C19+C20+C21+C22+C23+C24</f>
        <v>360947.81000000006</v>
      </c>
      <c r="D17" s="25">
        <f t="shared" si="2"/>
        <v>1200608.7599999998</v>
      </c>
      <c r="E17" s="25">
        <f t="shared" si="2"/>
        <v>963989.86</v>
      </c>
      <c r="F17" s="25">
        <f t="shared" si="2"/>
        <v>880541.44</v>
      </c>
      <c r="G17" s="25">
        <f t="shared" si="2"/>
        <v>559066.95</v>
      </c>
      <c r="H17" s="25">
        <f t="shared" si="2"/>
        <v>288101.72</v>
      </c>
      <c r="I17" s="25">
        <f t="shared" si="2"/>
        <v>362012.50999999995</v>
      </c>
      <c r="J17" s="25">
        <f t="shared" si="2"/>
        <v>370554.57</v>
      </c>
      <c r="K17" s="25">
        <f t="shared" si="2"/>
        <v>615427.01</v>
      </c>
      <c r="L17" s="25">
        <f>L18+L19+L20+L21+L22+L23+L24</f>
        <v>5949643.909999999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253150.56</v>
      </c>
      <c r="C18" s="33">
        <f t="shared" si="3"/>
        <v>194411.39</v>
      </c>
      <c r="D18" s="33">
        <f t="shared" si="3"/>
        <v>595614.17</v>
      </c>
      <c r="E18" s="33">
        <f t="shared" si="3"/>
        <v>585383.46</v>
      </c>
      <c r="F18" s="33">
        <f t="shared" si="3"/>
        <v>555429.97</v>
      </c>
      <c r="G18" s="33">
        <f t="shared" si="3"/>
        <v>283817.41</v>
      </c>
      <c r="H18" s="33">
        <f t="shared" si="3"/>
        <v>137415.56</v>
      </c>
      <c r="I18" s="33">
        <f t="shared" si="3"/>
        <v>219519.68</v>
      </c>
      <c r="J18" s="33">
        <f t="shared" si="3"/>
        <v>161945.07</v>
      </c>
      <c r="K18" s="33">
        <f t="shared" si="3"/>
        <v>345776.69</v>
      </c>
      <c r="L18" s="33">
        <f aca="true" t="shared" si="4" ref="L18:L24">SUM(B18:K18)</f>
        <v>3332463.96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100672.71</v>
      </c>
      <c r="C19" s="33">
        <f t="shared" si="5"/>
        <v>172253.4</v>
      </c>
      <c r="D19" s="33">
        <f t="shared" si="5"/>
        <v>624553</v>
      </c>
      <c r="E19" s="33">
        <f t="shared" si="5"/>
        <v>389683.49</v>
      </c>
      <c r="F19" s="33">
        <f t="shared" si="5"/>
        <v>328337.77</v>
      </c>
      <c r="G19" s="33">
        <f t="shared" si="5"/>
        <v>273569.99</v>
      </c>
      <c r="H19" s="33">
        <f t="shared" si="5"/>
        <v>151168.46</v>
      </c>
      <c r="I19" s="33">
        <f t="shared" si="5"/>
        <v>148715.74</v>
      </c>
      <c r="J19" s="33">
        <f t="shared" si="5"/>
        <v>206537.8</v>
      </c>
      <c r="K19" s="33">
        <f t="shared" si="5"/>
        <v>275134.76</v>
      </c>
      <c r="L19" s="33">
        <f t="shared" si="4"/>
        <v>2670627.12</v>
      </c>
      <c r="M19"/>
    </row>
    <row r="20" spans="1:13" ht="17.25" customHeight="1">
      <c r="A20" s="27" t="s">
        <v>26</v>
      </c>
      <c r="B20" s="33">
        <v>1668.97</v>
      </c>
      <c r="C20" s="33">
        <v>5003.58</v>
      </c>
      <c r="D20" s="33">
        <v>18782.71</v>
      </c>
      <c r="E20" s="33">
        <v>17724.55</v>
      </c>
      <c r="F20" s="33">
        <v>22823.75</v>
      </c>
      <c r="G20" s="33">
        <v>16847.8</v>
      </c>
      <c r="H20" s="33">
        <v>7140.99</v>
      </c>
      <c r="I20" s="33">
        <v>4494.74</v>
      </c>
      <c r="J20" s="33">
        <v>10261.58</v>
      </c>
      <c r="K20" s="33">
        <v>13799.68</v>
      </c>
      <c r="L20" s="33">
        <f t="shared" si="4"/>
        <v>118548.35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-8422.82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-178614.82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-14194.4</v>
      </c>
      <c r="C27" s="33">
        <f t="shared" si="6"/>
        <v>-19698.8</v>
      </c>
      <c r="D27" s="33">
        <f t="shared" si="6"/>
        <v>-48804.8</v>
      </c>
      <c r="E27" s="33">
        <f t="shared" si="6"/>
        <v>-45183.6</v>
      </c>
      <c r="F27" s="33">
        <f t="shared" si="6"/>
        <v>-44875.6</v>
      </c>
      <c r="G27" s="33">
        <f t="shared" si="6"/>
        <v>-24587.2</v>
      </c>
      <c r="H27" s="33">
        <f t="shared" si="6"/>
        <v>-9556.8</v>
      </c>
      <c r="I27" s="33">
        <f t="shared" si="6"/>
        <v>-23121.370000000003</v>
      </c>
      <c r="J27" s="33">
        <f t="shared" si="6"/>
        <v>-10454.4</v>
      </c>
      <c r="K27" s="33">
        <f t="shared" si="6"/>
        <v>-31627.2</v>
      </c>
      <c r="L27" s="33">
        <f aca="true" t="shared" si="7" ref="L27:L33">SUM(B27:K27)</f>
        <v>-272104.17</v>
      </c>
      <c r="M27"/>
    </row>
    <row r="28" spans="1:13" ht="18.75" customHeight="1">
      <c r="A28" s="27" t="s">
        <v>30</v>
      </c>
      <c r="B28" s="33">
        <f>B29+B30+B31+B32</f>
        <v>-14194.4</v>
      </c>
      <c r="C28" s="33">
        <f aca="true" t="shared" si="8" ref="C28:K28">C29+C30+C31+C32</f>
        <v>-19698.8</v>
      </c>
      <c r="D28" s="33">
        <f t="shared" si="8"/>
        <v>-48804.8</v>
      </c>
      <c r="E28" s="33">
        <f t="shared" si="8"/>
        <v>-45183.6</v>
      </c>
      <c r="F28" s="33">
        <f t="shared" si="8"/>
        <v>-44875.6</v>
      </c>
      <c r="G28" s="33">
        <f t="shared" si="8"/>
        <v>-24587.2</v>
      </c>
      <c r="H28" s="33">
        <f t="shared" si="8"/>
        <v>-9556.8</v>
      </c>
      <c r="I28" s="33">
        <f t="shared" si="8"/>
        <v>-23121.370000000003</v>
      </c>
      <c r="J28" s="33">
        <f t="shared" si="8"/>
        <v>-10454.4</v>
      </c>
      <c r="K28" s="33">
        <f t="shared" si="8"/>
        <v>-31627.2</v>
      </c>
      <c r="L28" s="33">
        <f t="shared" si="7"/>
        <v>-272104.17</v>
      </c>
      <c r="M28"/>
    </row>
    <row r="29" spans="1:13" s="36" customFormat="1" ht="18.75" customHeight="1">
      <c r="A29" s="34" t="s">
        <v>58</v>
      </c>
      <c r="B29" s="33">
        <f>-ROUND((B9)*$E$3,2)</f>
        <v>-14194.4</v>
      </c>
      <c r="C29" s="33">
        <f aca="true" t="shared" si="9" ref="C29:K29">-ROUND((C9)*$E$3,2)</f>
        <v>-19698.8</v>
      </c>
      <c r="D29" s="33">
        <f t="shared" si="9"/>
        <v>-48804.8</v>
      </c>
      <c r="E29" s="33">
        <f t="shared" si="9"/>
        <v>-45183.6</v>
      </c>
      <c r="F29" s="33">
        <f t="shared" si="9"/>
        <v>-44875.6</v>
      </c>
      <c r="G29" s="33">
        <f t="shared" si="9"/>
        <v>-24587.2</v>
      </c>
      <c r="H29" s="33">
        <f t="shared" si="9"/>
        <v>-9556.8</v>
      </c>
      <c r="I29" s="33">
        <f t="shared" si="9"/>
        <v>-13618</v>
      </c>
      <c r="J29" s="33">
        <f t="shared" si="9"/>
        <v>-10454.4</v>
      </c>
      <c r="K29" s="33">
        <f t="shared" si="9"/>
        <v>-31627.2</v>
      </c>
      <c r="L29" s="33">
        <f t="shared" si="7"/>
        <v>-262600.8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-9503.37</v>
      </c>
      <c r="J32" s="17">
        <v>0</v>
      </c>
      <c r="K32" s="17">
        <v>0</v>
      </c>
      <c r="L32" s="33">
        <f t="shared" si="7"/>
        <v>-9503.37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334198.87999999995</v>
      </c>
      <c r="C48" s="41">
        <f aca="true" t="shared" si="12" ref="C48:K48">IF(C17+C27+C40+C49&lt;0,0,C17+C27+C49)</f>
        <v>341249.01000000007</v>
      </c>
      <c r="D48" s="41">
        <f t="shared" si="12"/>
        <v>1151803.9599999997</v>
      </c>
      <c r="E48" s="41">
        <f t="shared" si="12"/>
        <v>918806.26</v>
      </c>
      <c r="F48" s="41">
        <f t="shared" si="12"/>
        <v>835665.84</v>
      </c>
      <c r="G48" s="41">
        <f t="shared" si="12"/>
        <v>534479.75</v>
      </c>
      <c r="H48" s="41">
        <f t="shared" si="12"/>
        <v>278544.92</v>
      </c>
      <c r="I48" s="41">
        <f t="shared" si="12"/>
        <v>338891.13999999996</v>
      </c>
      <c r="J48" s="41">
        <f t="shared" si="12"/>
        <v>360100.17</v>
      </c>
      <c r="K48" s="41">
        <f t="shared" si="12"/>
        <v>583799.81</v>
      </c>
      <c r="L48" s="42">
        <f>SUM(B48:K48)</f>
        <v>5677539.739999998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334198.88</v>
      </c>
      <c r="C54" s="41">
        <f aca="true" t="shared" si="14" ref="C54:J54">SUM(C55:C66)</f>
        <v>341249.01</v>
      </c>
      <c r="D54" s="41">
        <f t="shared" si="14"/>
        <v>1151803.96</v>
      </c>
      <c r="E54" s="41">
        <f t="shared" si="14"/>
        <v>918806.26</v>
      </c>
      <c r="F54" s="41">
        <f t="shared" si="14"/>
        <v>835665.84</v>
      </c>
      <c r="G54" s="41">
        <f t="shared" si="14"/>
        <v>534479.74</v>
      </c>
      <c r="H54" s="41">
        <f t="shared" si="14"/>
        <v>278544.92</v>
      </c>
      <c r="I54" s="41">
        <f>SUM(I55:I69)</f>
        <v>338891.14</v>
      </c>
      <c r="J54" s="41">
        <f t="shared" si="14"/>
        <v>360100.18</v>
      </c>
      <c r="K54" s="41">
        <f>SUM(K55:K68)</f>
        <v>583799.8200000001</v>
      </c>
      <c r="L54" s="46">
        <f>SUM(B54:K54)</f>
        <v>5677539.75</v>
      </c>
      <c r="M54" s="40"/>
    </row>
    <row r="55" spans="1:13" ht="18.75" customHeight="1">
      <c r="A55" s="47" t="s">
        <v>51</v>
      </c>
      <c r="B55" s="48">
        <v>334198.88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334198.88</v>
      </c>
      <c r="M55" s="40"/>
    </row>
    <row r="56" spans="1:12" ht="18.75" customHeight="1">
      <c r="A56" s="47" t="s">
        <v>61</v>
      </c>
      <c r="B56" s="17">
        <v>0</v>
      </c>
      <c r="C56" s="48">
        <v>298115.14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298115.14</v>
      </c>
    </row>
    <row r="57" spans="1:12" ht="18.75" customHeight="1">
      <c r="A57" s="47" t="s">
        <v>62</v>
      </c>
      <c r="B57" s="17">
        <v>0</v>
      </c>
      <c r="C57" s="48">
        <v>43133.87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43133.87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1151803.96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1151803.96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918806.26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918806.26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835665.84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835665.84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534479.74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534479.74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278544.92</v>
      </c>
      <c r="I62" s="17">
        <v>0</v>
      </c>
      <c r="J62" s="17">
        <v>0</v>
      </c>
      <c r="K62" s="17">
        <v>0</v>
      </c>
      <c r="L62" s="46">
        <f t="shared" si="15"/>
        <v>278544.92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360100.18</v>
      </c>
      <c r="K64" s="17">
        <v>0</v>
      </c>
      <c r="L64" s="46">
        <f t="shared" si="15"/>
        <v>360100.18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380112.06</v>
      </c>
      <c r="L65" s="46">
        <f t="shared" si="15"/>
        <v>380112.06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203687.76</v>
      </c>
      <c r="L66" s="46">
        <f t="shared" si="15"/>
        <v>203687.76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338891.14</v>
      </c>
      <c r="J69" s="53">
        <v>0</v>
      </c>
      <c r="K69" s="53">
        <v>0</v>
      </c>
      <c r="L69" s="51">
        <f>SUM(B69:K69)</f>
        <v>338891.14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2020-07-09T21:02:24Z</dcterms:modified>
  <cp:category/>
  <cp:version/>
  <cp:contentType/>
  <cp:contentStatus/>
</cp:coreProperties>
</file>