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<sst xmlns="http://schemas.openxmlformats.org/spreadsheetml/2006/main" count="79" uniqueCount="78">
  <si>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</si>
  <si>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</si>
  <si>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</si>
  <si>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</si>
  <si>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</si>
  <si>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</si>
  <si>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</si>
  <si>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</si>
  <si>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</si>
  <si>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</si>
  <si>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</si>
  <si>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</si>
  <si>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</si>
  <si>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</si>
  <si>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</si>
  <si>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</si>
  <si>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</si>
  <si>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</si>
  <si>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</si>
  <si>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</si>
  <si>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</si>
  <si>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</si>
  <si>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</si>
  <si>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</si>
  <si>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</si>
  <si>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</si>
  <si>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</si>
  <si>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</si>
  <si>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</si>
  <si>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</si>
  <si>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</si>
  <si>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</si>
  <si>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</si>
  <si>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</si>
  <si>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</si>
  <si>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</si>
  <si>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</si>
  <si>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</si>
  <si>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</si>
  <si>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</si>
  <si>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</si>
  <si>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</si>
  <si>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</si>
  <si>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</si>
  <si>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</si>
  <si>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</si>
  <si>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</si>
  <si>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</si>
  <si>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</si>
  <si>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</si>
  <si>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</si>
  <si>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</si>
  <si>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</si>
  <si>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</si>
  <si>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</si>
  <si>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</si>
  <si>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</si>
  <si>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</si>
  <si>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</si>
  <si>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</si>
  <si>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</si>
  <si>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</si>
  <si>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</si>
  <si>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</si>
  <si>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</si>
  <si>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</si>
  <si>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</si>
  <si>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</si>
  <si>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</si>
  <si>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</si>
  <si>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</si>
  <si>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</si>
  <si>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</si>
  <si>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</si>
  <si>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</si>
  <si>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</si>
  <si>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01/07/20 - VENCIMENTO 08/07/20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</si>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</sst>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42440</v>
      </c>
      <c r="C7" s="10">
        <f>C8+C11</f>
        <v>59484</v>
      </c>
      <c r="D7" s="10">
        <f aca="true" t="shared" si="0" ref="D7:K7">D8+D11</f>
        <v>157429</v>
      </c>
      <c r="E7" s="10">
        <f t="shared" si="0"/>
        <v>153394</v>
      </c>
      <c r="F7" s="10">
        <f t="shared" si="0"/>
        <v>164490</v>
      </c>
      <c r="G7" s="10">
        <f t="shared" si="0"/>
        <v>76374</v>
      </c>
      <c r="H7" s="10">
        <f t="shared" si="0"/>
        <v>32923</v>
      </c>
      <c r="I7" s="10">
        <f t="shared" si="0"/>
        <v>64560</v>
      </c>
      <c r="J7" s="10">
        <f t="shared" si="0"/>
        <v>44974</v>
      </c>
      <c r="K7" s="10">
        <f t="shared" si="0"/>
        <v>113788</v>
      </c>
      <c r="L7" s="10">
        <f>SUM(B7:K7)</f>
        <v>909856</v>
      </c>
      <c r="M7" s="11"/>
    </row>
    <row r="8" spans="1:13" ht="17.25" customHeight="1">
      <c r="A8" s="12" t="s">
        <v>18</v>
      </c>
      <c r="B8" s="13">
        <f>B9+B10</f>
        <v>2999</v>
      </c>
      <c r="C8" s="13">
        <f aca="true" t="shared" si="1" ref="C8:K8">C9+C10</f>
        <v>4132</v>
      </c>
      <c r="D8" s="13">
        <f t="shared" si="1"/>
        <v>10760</v>
      </c>
      <c r="E8" s="13">
        <f t="shared" si="1"/>
        <v>9329</v>
      </c>
      <c r="F8" s="13">
        <f t="shared" si="1"/>
        <v>9475</v>
      </c>
      <c r="G8" s="13">
        <f t="shared" si="1"/>
        <v>5264</v>
      </c>
      <c r="H8" s="13">
        <f t="shared" si="1"/>
        <v>1956</v>
      </c>
      <c r="I8" s="13">
        <f t="shared" si="1"/>
        <v>2999</v>
      </c>
      <c r="J8" s="13">
        <f t="shared" si="1"/>
        <v>2287</v>
      </c>
      <c r="K8" s="13">
        <f t="shared" si="1"/>
        <v>6675</v>
      </c>
      <c r="L8" s="13">
        <f>SUM(B8:K8)</f>
        <v>55876</v>
      </c>
      <c r="M8"/>
    </row>
    <row r="9" spans="1:13" ht="17.25" customHeight="1">
      <c r="A9" s="14" t="s">
        <v>19</v>
      </c>
      <c r="B9" s="15">
        <v>2997</v>
      </c>
      <c r="C9" s="15">
        <v>4132</v>
      </c>
      <c r="D9" s="15">
        <v>10760</v>
      </c>
      <c r="E9" s="15">
        <v>9329</v>
      </c>
      <c r="F9" s="15">
        <v>9475</v>
      </c>
      <c r="G9" s="15">
        <v>5264</v>
      </c>
      <c r="H9" s="15">
        <v>1956</v>
      </c>
      <c r="I9" s="15">
        <v>2999</v>
      </c>
      <c r="J9" s="15">
        <v>2287</v>
      </c>
      <c r="K9" s="15">
        <v>6675</v>
      </c>
      <c r="L9" s="13">
        <f>SUM(B9:K9)</f>
        <v>55874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39441</v>
      </c>
      <c r="C11" s="15">
        <v>55352</v>
      </c>
      <c r="D11" s="15">
        <v>146669</v>
      </c>
      <c r="E11" s="15">
        <v>144065</v>
      </c>
      <c r="F11" s="15">
        <v>155015</v>
      </c>
      <c r="G11" s="15">
        <v>71110</v>
      </c>
      <c r="H11" s="15">
        <v>30967</v>
      </c>
      <c r="I11" s="15">
        <v>61561</v>
      </c>
      <c r="J11" s="15">
        <v>42687</v>
      </c>
      <c r="K11" s="15">
        <v>107113</v>
      </c>
      <c r="L11" s="13">
        <f>SUM(B11:K11)</f>
        <v>853980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1.492744629683826</v>
      </c>
      <c r="C15" s="22">
        <v>2.035241199216094</v>
      </c>
      <c r="D15" s="22">
        <v>2.172942109757065</v>
      </c>
      <c r="E15" s="22">
        <v>1.759081216937234</v>
      </c>
      <c r="F15" s="22">
        <v>1.688183937586796</v>
      </c>
      <c r="G15" s="22">
        <v>2.059317584821199</v>
      </c>
      <c r="H15" s="22">
        <v>2.254832433464311</v>
      </c>
      <c r="I15" s="22">
        <v>1.763119861740216</v>
      </c>
      <c r="J15" s="22">
        <v>2.331644290592436</v>
      </c>
      <c r="K15" s="22">
        <v>1.915896612352924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359158.7899999999</v>
      </c>
      <c r="C17" s="25">
        <f aca="true" t="shared" si="2" ref="C17:K17">C18+C19+C20+C21+C22+C23+C24</f>
        <v>369012.75</v>
      </c>
      <c r="D17" s="25">
        <f t="shared" si="2"/>
        <v>1244057.5999999999</v>
      </c>
      <c r="E17" s="25">
        <f t="shared" si="2"/>
        <v>996315.5700000001</v>
      </c>
      <c r="F17" s="25">
        <f t="shared" si="2"/>
        <v>915325.6499999999</v>
      </c>
      <c r="G17" s="25">
        <f t="shared" si="2"/>
        <v>572680.71</v>
      </c>
      <c r="H17" s="25">
        <f t="shared" si="2"/>
        <v>296728.33999999997</v>
      </c>
      <c r="I17" s="25">
        <f t="shared" si="2"/>
        <v>372116.47</v>
      </c>
      <c r="J17" s="25">
        <f t="shared" si="2"/>
        <v>377439.7</v>
      </c>
      <c r="K17" s="25">
        <f t="shared" si="2"/>
        <v>632067.06</v>
      </c>
      <c r="L17" s="25">
        <f>L18+L19+L20+L21+L22+L23+L24</f>
        <v>6134902.64</v>
      </c>
      <c r="M17"/>
    </row>
    <row r="18" spans="1:13" ht="17.25" customHeight="1">
      <c r="A18" s="26" t="s">
        <v>24</v>
      </c>
      <c r="B18" s="33">
        <f aca="true" t="shared" si="3" ref="B18:K18">ROUND(B13*B7,2)</f>
        <v>244297.37</v>
      </c>
      <c r="C18" s="33">
        <f t="shared" si="3"/>
        <v>184495.57</v>
      </c>
      <c r="D18" s="33">
        <f t="shared" si="3"/>
        <v>581511.24</v>
      </c>
      <c r="E18" s="33">
        <f t="shared" si="3"/>
        <v>573018.63</v>
      </c>
      <c r="F18" s="33">
        <f t="shared" si="3"/>
        <v>543935.53</v>
      </c>
      <c r="G18" s="33">
        <f t="shared" si="3"/>
        <v>277520.2</v>
      </c>
      <c r="H18" s="33">
        <f t="shared" si="3"/>
        <v>131810.52</v>
      </c>
      <c r="I18" s="33">
        <f t="shared" si="3"/>
        <v>214681.37</v>
      </c>
      <c r="J18" s="33">
        <f t="shared" si="3"/>
        <v>161024.91</v>
      </c>
      <c r="K18" s="33">
        <f t="shared" si="3"/>
        <v>332636.46</v>
      </c>
      <c r="L18" s="33">
        <f aca="true" t="shared" si="4" ref="L18:L24">SUM(B18:K18)</f>
        <v>3244931.8000000003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120376.22</v>
      </c>
      <c r="C19" s="33">
        <f t="shared" si="5"/>
        <v>190997.42</v>
      </c>
      <c r="D19" s="33">
        <f t="shared" si="5"/>
        <v>682079.02</v>
      </c>
      <c r="E19" s="33">
        <f t="shared" si="5"/>
        <v>434967.68</v>
      </c>
      <c r="F19" s="33">
        <f t="shared" si="5"/>
        <v>374327.69</v>
      </c>
      <c r="G19" s="33">
        <f t="shared" si="5"/>
        <v>293982.03</v>
      </c>
      <c r="H19" s="33">
        <f t="shared" si="5"/>
        <v>165400.12</v>
      </c>
      <c r="I19" s="33">
        <f t="shared" si="5"/>
        <v>163827.62</v>
      </c>
      <c r="J19" s="33">
        <f t="shared" si="5"/>
        <v>214427.9</v>
      </c>
      <c r="K19" s="33">
        <f t="shared" si="5"/>
        <v>304660.61</v>
      </c>
      <c r="L19" s="33">
        <f t="shared" si="4"/>
        <v>2945046.31</v>
      </c>
      <c r="M19"/>
    </row>
    <row r="20" spans="1:13" ht="17.25" customHeight="1">
      <c r="A20" s="27" t="s">
        <v>26</v>
      </c>
      <c r="B20" s="33">
        <v>1584.16</v>
      </c>
      <c r="C20" s="33">
        <v>4240.32</v>
      </c>
      <c r="D20" s="33">
        <v>18808.46</v>
      </c>
      <c r="E20" s="33">
        <v>17130.9</v>
      </c>
      <c r="F20" s="33">
        <v>23112.48</v>
      </c>
      <c r="G20" s="33">
        <v>16346.73</v>
      </c>
      <c r="H20" s="33">
        <v>7140.99</v>
      </c>
      <c r="I20" s="33">
        <v>4325.13</v>
      </c>
      <c r="J20" s="33">
        <v>10176.77</v>
      </c>
      <c r="K20" s="33">
        <v>14054.11</v>
      </c>
      <c r="L20" s="33">
        <f t="shared" si="4"/>
        <v>116920.05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-8422.82</v>
      </c>
      <c r="C24" s="33">
        <v>-10720.56</v>
      </c>
      <c r="D24" s="33">
        <v>-38341.12</v>
      </c>
      <c r="E24" s="33">
        <v>-28801.64</v>
      </c>
      <c r="F24" s="33">
        <v>-27373.91</v>
      </c>
      <c r="G24" s="33">
        <v>-15168.25</v>
      </c>
      <c r="H24" s="33">
        <v>-8947.15</v>
      </c>
      <c r="I24" s="33">
        <v>-10717.65</v>
      </c>
      <c r="J24" s="33">
        <v>-10837.6</v>
      </c>
      <c r="K24" s="33">
        <v>-19284.12</v>
      </c>
      <c r="L24" s="33">
        <f t="shared" si="4"/>
        <v>-178614.82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-13186.8</v>
      </c>
      <c r="C27" s="33">
        <f t="shared" si="6"/>
        <v>-18180.8</v>
      </c>
      <c r="D27" s="33">
        <f t="shared" si="6"/>
        <v>-47344</v>
      </c>
      <c r="E27" s="33">
        <f t="shared" si="6"/>
        <v>-41047.6</v>
      </c>
      <c r="F27" s="33">
        <f t="shared" si="6"/>
        <v>-41690</v>
      </c>
      <c r="G27" s="33">
        <f t="shared" si="6"/>
        <v>-23161.6</v>
      </c>
      <c r="H27" s="33">
        <f t="shared" si="6"/>
        <v>-8606.4</v>
      </c>
      <c r="I27" s="33">
        <f t="shared" si="6"/>
        <v>-24614.33</v>
      </c>
      <c r="J27" s="33">
        <f t="shared" si="6"/>
        <v>-10062.8</v>
      </c>
      <c r="K27" s="33">
        <f t="shared" si="6"/>
        <v>-29370</v>
      </c>
      <c r="L27" s="33">
        <f aca="true" t="shared" si="7" ref="L27:L33">SUM(B27:K27)</f>
        <v>-257264.33000000002</v>
      </c>
      <c r="M27"/>
    </row>
    <row r="28" spans="1:13" ht="18.75" customHeight="1">
      <c r="A28" s="27" t="s">
        <v>30</v>
      </c>
      <c r="B28" s="33">
        <f>B29+B30+B31+B32</f>
        <v>-13186.8</v>
      </c>
      <c r="C28" s="33">
        <f aca="true" t="shared" si="8" ref="C28:K28">C29+C30+C31+C32</f>
        <v>-18180.8</v>
      </c>
      <c r="D28" s="33">
        <f t="shared" si="8"/>
        <v>-47344</v>
      </c>
      <c r="E28" s="33">
        <f t="shared" si="8"/>
        <v>-41047.6</v>
      </c>
      <c r="F28" s="33">
        <f t="shared" si="8"/>
        <v>-41690</v>
      </c>
      <c r="G28" s="33">
        <f t="shared" si="8"/>
        <v>-23161.6</v>
      </c>
      <c r="H28" s="33">
        <f t="shared" si="8"/>
        <v>-8606.4</v>
      </c>
      <c r="I28" s="33">
        <f t="shared" si="8"/>
        <v>-24614.33</v>
      </c>
      <c r="J28" s="33">
        <f t="shared" si="8"/>
        <v>-10062.8</v>
      </c>
      <c r="K28" s="33">
        <f t="shared" si="8"/>
        <v>-29370</v>
      </c>
      <c r="L28" s="33">
        <f t="shared" si="7"/>
        <v>-257264.33000000002</v>
      </c>
      <c r="M28"/>
    </row>
    <row r="29" spans="1:13" s="36" customFormat="1" ht="18.75" customHeight="1">
      <c r="A29" s="34" t="s">
        <v>58</v>
      </c>
      <c r="B29" s="33">
        <f>-ROUND((B9)*$E$3,2)</f>
        <v>-13186.8</v>
      </c>
      <c r="C29" s="33">
        <f aca="true" t="shared" si="9" ref="C29:K29">-ROUND((C9)*$E$3,2)</f>
        <v>-18180.8</v>
      </c>
      <c r="D29" s="33">
        <f t="shared" si="9"/>
        <v>-47344</v>
      </c>
      <c r="E29" s="33">
        <f t="shared" si="9"/>
        <v>-41047.6</v>
      </c>
      <c r="F29" s="33">
        <f t="shared" si="9"/>
        <v>-41690</v>
      </c>
      <c r="G29" s="33">
        <f t="shared" si="9"/>
        <v>-23161.6</v>
      </c>
      <c r="H29" s="33">
        <f t="shared" si="9"/>
        <v>-8606.4</v>
      </c>
      <c r="I29" s="33">
        <f t="shared" si="9"/>
        <v>-13195.6</v>
      </c>
      <c r="J29" s="33">
        <f t="shared" si="9"/>
        <v>-10062.8</v>
      </c>
      <c r="K29" s="33">
        <f t="shared" si="9"/>
        <v>-29370</v>
      </c>
      <c r="L29" s="33">
        <f t="shared" si="7"/>
        <v>-245845.6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-11418.73</v>
      </c>
      <c r="J32" s="17">
        <v>0</v>
      </c>
      <c r="K32" s="17">
        <v>0</v>
      </c>
      <c r="L32" s="33">
        <f t="shared" si="7"/>
        <v>-11418.73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345971.98999999993</v>
      </c>
      <c r="C48" s="41">
        <f aca="true" t="shared" si="12" ref="C48:K48">IF(C17+C27+C40+C49&lt;0,0,C17+C27+C49)</f>
        <v>350831.95</v>
      </c>
      <c r="D48" s="41">
        <f t="shared" si="12"/>
        <v>1196713.5999999999</v>
      </c>
      <c r="E48" s="41">
        <f t="shared" si="12"/>
        <v>955267.9700000001</v>
      </c>
      <c r="F48" s="41">
        <f t="shared" si="12"/>
        <v>873635.6499999999</v>
      </c>
      <c r="G48" s="41">
        <f t="shared" si="12"/>
        <v>549519.11</v>
      </c>
      <c r="H48" s="41">
        <f t="shared" si="12"/>
        <v>288121.93999999994</v>
      </c>
      <c r="I48" s="41">
        <f t="shared" si="12"/>
        <v>347502.13999999996</v>
      </c>
      <c r="J48" s="41">
        <f t="shared" si="12"/>
        <v>367376.9</v>
      </c>
      <c r="K48" s="41">
        <f t="shared" si="12"/>
        <v>602697.06</v>
      </c>
      <c r="L48" s="42">
        <f>SUM(B48:K48)</f>
        <v>5877638.309999999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345971.99</v>
      </c>
      <c r="C54" s="41">
        <f aca="true" t="shared" si="14" ref="C54:J54">SUM(C55:C66)</f>
        <v>350831.95</v>
      </c>
      <c r="D54" s="41">
        <f t="shared" si="14"/>
        <v>1196713.6</v>
      </c>
      <c r="E54" s="41">
        <f t="shared" si="14"/>
        <v>955267.96</v>
      </c>
      <c r="F54" s="41">
        <f t="shared" si="14"/>
        <v>873635.66</v>
      </c>
      <c r="G54" s="41">
        <f t="shared" si="14"/>
        <v>549519.12</v>
      </c>
      <c r="H54" s="41">
        <f t="shared" si="14"/>
        <v>288121.94</v>
      </c>
      <c r="I54" s="41">
        <f>SUM(I55:I69)</f>
        <v>347502.13</v>
      </c>
      <c r="J54" s="41">
        <f t="shared" si="14"/>
        <v>367376.9</v>
      </c>
      <c r="K54" s="41">
        <f>SUM(K55:K68)</f>
        <v>602697.06</v>
      </c>
      <c r="L54" s="46">
        <f>SUM(B54:K54)</f>
        <v>5877638.3100000005</v>
      </c>
      <c r="M54" s="40"/>
    </row>
    <row r="55" spans="1:13" ht="18.75" customHeight="1">
      <c r="A55" s="47" t="s">
        <v>51</v>
      </c>
      <c r="B55" s="48">
        <v>345971.99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345971.99</v>
      </c>
      <c r="M55" s="40"/>
    </row>
    <row r="56" spans="1:12" ht="18.75" customHeight="1">
      <c r="A56" s="47" t="s">
        <v>61</v>
      </c>
      <c r="B56" s="17">
        <v>0</v>
      </c>
      <c r="C56" s="48">
        <v>305820.21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305820.21</v>
      </c>
    </row>
    <row r="57" spans="1:12" ht="18.75" customHeight="1">
      <c r="A57" s="47" t="s">
        <v>62</v>
      </c>
      <c r="B57" s="17">
        <v>0</v>
      </c>
      <c r="C57" s="48">
        <v>45011.74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45011.74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1196713.6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1196713.6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955267.96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955267.96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873635.66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873635.66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549519.12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549519.12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288121.94</v>
      </c>
      <c r="I62" s="17">
        <v>0</v>
      </c>
      <c r="J62" s="17">
        <v>0</v>
      </c>
      <c r="K62" s="17">
        <v>0</v>
      </c>
      <c r="L62" s="46">
        <f t="shared" si="15"/>
        <v>288121.94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367376.9</v>
      </c>
      <c r="K64" s="17">
        <v>0</v>
      </c>
      <c r="L64" s="46">
        <f t="shared" si="15"/>
        <v>367376.9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333894.17</v>
      </c>
      <c r="L65" s="46">
        <f t="shared" si="15"/>
        <v>333894.17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268802.89</v>
      </c>
      <c r="L66" s="46">
        <f t="shared" si="15"/>
        <v>268802.89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347502.13</v>
      </c>
      <c r="J69" s="53">
        <v>0</v>
      </c>
      <c r="K69" s="53">
        <v>0</v>
      </c>
      <c r="L69" s="51">
        <f>SUM(B69:K69)</f>
        <v>347502.13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2020-07-07T20:08:28Z</dcterms:modified>
  <cp:category/>
  <cp:version/>
  <cp:contentType/>
  <cp:contentStatus/>
</cp:coreProperties>
</file>