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<sst xmlns="http://schemas.openxmlformats.org/spreadsheetml/2006/main" count="77" uniqueCount="74">
  <si>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</si>
  <si>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</si>
  <si>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</si>
  <si>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</si>
  <si>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</si>
  <si>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</si>
  <si>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</si>
  <si>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</si>
  <si>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</si>
  <si>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</si>
  <si>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</si>
  <si>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</si>
  <si>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</si>
  <si>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</si>
  <si>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</si>
  <si>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</si>
  <si>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</si>
  <si>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</si>
  <si>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</si>
  <si>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</si>
  <si>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</si>
  <si>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</si>
  <si>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</si>
  <si>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</si>
  <si>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</si>
  <si>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</si>
  <si>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</si>
  <si>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</si>
  <si>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</si>
  <si>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</si>
  <si>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</si>
  <si>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</si>
  <si>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</si>
  <si>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</si>
  <si>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</si>
  <si>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</si>
  <si>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</si>
  <si>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</si>
  <si>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</si>
  <si>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</si>
  <si>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</si>
  <si>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</si>
  <si>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</si>
  <si>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</si>
  <si>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</si>
  <si>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</si>
  <si>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</si>
  <si>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</si>
  <si>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</si>
  <si>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</si>
  <si>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</si>
  <si>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</si>
  <si>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</si>
  <si>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</si>
  <si>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</si>
  <si>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</si>
  <si>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</si>
  <si>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</si>
  <si>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</si>
  <si>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</si>
  <si>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</si>
  <si>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</si>
  <si>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</si>
  <si>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</si>
  <si>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</si>
  <si>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</si>
  <si>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</si>
  <si>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</si>
  <si>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</si>
  <si>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</si>
  <si>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</si>
  <si>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</si>
  <si>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</si>
  <si>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30/01/20 - VENCIMENTO 06/02/20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</si>
</sst>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398110</v>
      </c>
      <c r="C7" s="9">
        <f t="shared" si="0"/>
        <v>295403</v>
      </c>
      <c r="D7" s="9">
        <f t="shared" si="0"/>
        <v>292833</v>
      </c>
      <c r="E7" s="9">
        <f t="shared" si="0"/>
        <v>62293</v>
      </c>
      <c r="F7" s="9">
        <f t="shared" si="0"/>
        <v>259819</v>
      </c>
      <c r="G7" s="9">
        <f t="shared" si="0"/>
        <v>434272</v>
      </c>
      <c r="H7" s="9">
        <f t="shared" si="0"/>
        <v>52088</v>
      </c>
      <c r="I7" s="9">
        <f t="shared" si="0"/>
        <v>292239</v>
      </c>
      <c r="J7" s="9">
        <f t="shared" si="0"/>
        <v>259590</v>
      </c>
      <c r="K7" s="9">
        <f t="shared" si="0"/>
        <v>384653</v>
      </c>
      <c r="L7" s="9">
        <f t="shared" si="0"/>
        <v>304885</v>
      </c>
      <c r="M7" s="9">
        <f t="shared" si="0"/>
        <v>127764</v>
      </c>
      <c r="N7" s="9">
        <f t="shared" si="0"/>
        <v>88282</v>
      </c>
      <c r="O7" s="9">
        <f t="shared" si="0"/>
        <v>3252231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16985</v>
      </c>
      <c r="C8" s="11">
        <f t="shared" si="1"/>
        <v>17248</v>
      </c>
      <c r="D8" s="11">
        <f t="shared" si="1"/>
        <v>11340</v>
      </c>
      <c r="E8" s="11">
        <f t="shared" si="1"/>
        <v>2523</v>
      </c>
      <c r="F8" s="11">
        <f t="shared" si="1"/>
        <v>10066</v>
      </c>
      <c r="G8" s="11">
        <f t="shared" si="1"/>
        <v>19555</v>
      </c>
      <c r="H8" s="11">
        <f t="shared" si="1"/>
        <v>2877</v>
      </c>
      <c r="I8" s="11">
        <f t="shared" si="1"/>
        <v>17042</v>
      </c>
      <c r="J8" s="11">
        <f t="shared" si="1"/>
        <v>14256</v>
      </c>
      <c r="K8" s="11">
        <f t="shared" si="1"/>
        <v>12575</v>
      </c>
      <c r="L8" s="11">
        <f t="shared" si="1"/>
        <v>11181</v>
      </c>
      <c r="M8" s="11">
        <f t="shared" si="1"/>
        <v>6655</v>
      </c>
      <c r="N8" s="11">
        <f t="shared" si="1"/>
        <v>5801</v>
      </c>
      <c r="O8" s="11">
        <f t="shared" si="1"/>
        <v>148104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16985</v>
      </c>
      <c r="C9" s="11">
        <v>17248</v>
      </c>
      <c r="D9" s="11">
        <v>11340</v>
      </c>
      <c r="E9" s="11">
        <v>2523</v>
      </c>
      <c r="F9" s="11">
        <v>10066</v>
      </c>
      <c r="G9" s="11">
        <v>19555</v>
      </c>
      <c r="H9" s="11">
        <v>2866</v>
      </c>
      <c r="I9" s="11">
        <v>17042</v>
      </c>
      <c r="J9" s="11">
        <v>14256</v>
      </c>
      <c r="K9" s="11">
        <v>12568</v>
      </c>
      <c r="L9" s="11">
        <v>11181</v>
      </c>
      <c r="M9" s="11">
        <v>6645</v>
      </c>
      <c r="N9" s="11">
        <v>5801</v>
      </c>
      <c r="O9" s="11">
        <f>SUM(B9:N9)</f>
        <v>148076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11</v>
      </c>
      <c r="I10" s="13">
        <v>0</v>
      </c>
      <c r="J10" s="13">
        <v>0</v>
      </c>
      <c r="K10" s="13">
        <v>7</v>
      </c>
      <c r="L10" s="13">
        <v>0</v>
      </c>
      <c r="M10" s="13">
        <v>10</v>
      </c>
      <c r="N10" s="13">
        <v>0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381125</v>
      </c>
      <c r="C11" s="13">
        <v>278155</v>
      </c>
      <c r="D11" s="13">
        <v>281493</v>
      </c>
      <c r="E11" s="13">
        <v>59770</v>
      </c>
      <c r="F11" s="13">
        <v>249753</v>
      </c>
      <c r="G11" s="13">
        <v>414717</v>
      </c>
      <c r="H11" s="13">
        <v>49211</v>
      </c>
      <c r="I11" s="13">
        <v>275197</v>
      </c>
      <c r="J11" s="13">
        <v>245334</v>
      </c>
      <c r="K11" s="13">
        <v>372078</v>
      </c>
      <c r="L11" s="13">
        <v>293704</v>
      </c>
      <c r="M11" s="13">
        <v>121109</v>
      </c>
      <c r="N11" s="13">
        <v>82481</v>
      </c>
      <c r="O11" s="11">
        <f>SUM(B11:N11)</f>
        <v>3104127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970502.35</v>
      </c>
      <c r="C17" s="24">
        <f aca="true" t="shared" si="2" ref="C17:O17">C18+C19+C20+C21+C22+C23</f>
        <v>767488.4100000001</v>
      </c>
      <c r="D17" s="24">
        <f t="shared" si="2"/>
        <v>583879.0199999999</v>
      </c>
      <c r="E17" s="24">
        <f t="shared" si="2"/>
        <v>205416.12</v>
      </c>
      <c r="F17" s="24">
        <f t="shared" si="2"/>
        <v>648648.2799999999</v>
      </c>
      <c r="G17" s="24">
        <f t="shared" si="2"/>
        <v>897088.76</v>
      </c>
      <c r="H17" s="24">
        <f t="shared" si="2"/>
        <v>157472.99</v>
      </c>
      <c r="I17" s="24">
        <f t="shared" si="2"/>
        <v>706843.4400000001</v>
      </c>
      <c r="J17" s="24">
        <f t="shared" si="2"/>
        <v>659185.6</v>
      </c>
      <c r="K17" s="24">
        <f t="shared" si="2"/>
        <v>884257.65</v>
      </c>
      <c r="L17" s="24">
        <f t="shared" si="2"/>
        <v>798606.57</v>
      </c>
      <c r="M17" s="24">
        <f t="shared" si="2"/>
        <v>441007.31</v>
      </c>
      <c r="N17" s="24">
        <f t="shared" si="2"/>
        <v>234024.61</v>
      </c>
      <c r="O17" s="24">
        <f t="shared" si="2"/>
        <v>7954421.11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889457.36</v>
      </c>
      <c r="C18" s="22">
        <f t="shared" si="3"/>
        <v>681642.42</v>
      </c>
      <c r="D18" s="22">
        <f t="shared" si="3"/>
        <v>592459.73</v>
      </c>
      <c r="E18" s="22">
        <f t="shared" si="3"/>
        <v>215602.3</v>
      </c>
      <c r="F18" s="22">
        <f t="shared" si="3"/>
        <v>609067.7</v>
      </c>
      <c r="G18" s="22">
        <f t="shared" si="3"/>
        <v>836885.57</v>
      </c>
      <c r="H18" s="22">
        <f t="shared" si="3"/>
        <v>134590.18</v>
      </c>
      <c r="I18" s="22">
        <f t="shared" si="3"/>
        <v>668993.52</v>
      </c>
      <c r="J18" s="22">
        <f t="shared" si="3"/>
        <v>598121.32</v>
      </c>
      <c r="K18" s="22">
        <f t="shared" si="3"/>
        <v>838312.75</v>
      </c>
      <c r="L18" s="22">
        <f t="shared" si="3"/>
        <v>756236.75</v>
      </c>
      <c r="M18" s="22">
        <f t="shared" si="3"/>
        <v>366107.74</v>
      </c>
      <c r="N18" s="22">
        <f t="shared" si="3"/>
        <v>228615.07</v>
      </c>
      <c r="O18" s="27">
        <f aca="true" t="shared" si="4" ref="O18:O23">SUM(B18:N18)</f>
        <v>7416092.41</v>
      </c>
    </row>
    <row r="19" spans="1:23" ht="18.75" customHeight="1">
      <c r="A19" s="26" t="s">
        <v>36</v>
      </c>
      <c r="B19" s="16">
        <f>IF(B15&lt;&gt;0,ROUND((B15-1)*B18,2),0)</f>
        <v>20460.61</v>
      </c>
      <c r="C19" s="22">
        <f aca="true" t="shared" si="5" ref="C19:N19">IF(C15&lt;&gt;0,ROUND((C15-1)*C18,2),0)</f>
        <v>28830.78</v>
      </c>
      <c r="D19" s="22">
        <f t="shared" si="5"/>
        <v>-18399.99</v>
      </c>
      <c r="E19" s="22">
        <f t="shared" si="5"/>
        <v>-15907.58</v>
      </c>
      <c r="F19" s="22">
        <f t="shared" si="5"/>
        <v>15170.39</v>
      </c>
      <c r="G19" s="22">
        <f t="shared" si="5"/>
        <v>37028.19</v>
      </c>
      <c r="H19" s="22">
        <f t="shared" si="5"/>
        <v>24036.91</v>
      </c>
      <c r="I19" s="22">
        <f t="shared" si="5"/>
        <v>-14579.81</v>
      </c>
      <c r="J19" s="22">
        <f t="shared" si="5"/>
        <v>27325.91</v>
      </c>
      <c r="K19" s="22">
        <f t="shared" si="5"/>
        <v>-10814.75</v>
      </c>
      <c r="L19" s="22">
        <f t="shared" si="5"/>
        <v>-5885.24</v>
      </c>
      <c r="M19" s="22">
        <f t="shared" si="5"/>
        <v>36138.12</v>
      </c>
      <c r="N19" s="22">
        <f t="shared" si="5"/>
        <v>-9542.35</v>
      </c>
      <c r="O19" s="27">
        <f t="shared" si="4"/>
        <v>113861.19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14091.07</v>
      </c>
      <c r="G23" s="22">
        <v>5015.71</v>
      </c>
      <c r="H23" s="22">
        <v>0</v>
      </c>
      <c r="I23" s="22">
        <v>36634.42</v>
      </c>
      <c r="J23" s="22">
        <v>22275.33</v>
      </c>
      <c r="K23" s="22">
        <v>28014.31</v>
      </c>
      <c r="L23" s="22">
        <v>26160.72</v>
      </c>
      <c r="M23" s="22">
        <v>26053.26</v>
      </c>
      <c r="N23" s="22">
        <v>7366.84</v>
      </c>
      <c r="O23" s="27">
        <f t="shared" si="4"/>
        <v>242786.13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-74734</v>
      </c>
      <c r="C25" s="31">
        <f>+C26+C28+C39+C40+C43-C44</f>
        <v>-75891.2</v>
      </c>
      <c r="D25" s="31">
        <f t="shared" si="6"/>
        <v>-67024.64000000001</v>
      </c>
      <c r="E25" s="31">
        <f t="shared" si="6"/>
        <v>-11101.2</v>
      </c>
      <c r="F25" s="31">
        <f t="shared" si="6"/>
        <v>1485709.6</v>
      </c>
      <c r="G25" s="31">
        <f t="shared" si="6"/>
        <v>-86042</v>
      </c>
      <c r="H25" s="31">
        <f t="shared" si="6"/>
        <v>-20484.049999999996</v>
      </c>
      <c r="I25" s="31">
        <f t="shared" si="6"/>
        <v>477881.10000000003</v>
      </c>
      <c r="J25" s="31">
        <f t="shared" si="6"/>
        <v>-62726.4</v>
      </c>
      <c r="K25" s="31">
        <f t="shared" si="6"/>
        <v>-55299.2</v>
      </c>
      <c r="L25" s="31">
        <f t="shared" si="6"/>
        <v>-49196.4</v>
      </c>
      <c r="M25" s="31">
        <f t="shared" si="6"/>
        <v>-29238</v>
      </c>
      <c r="N25" s="31">
        <f t="shared" si="6"/>
        <v>-25524.4</v>
      </c>
      <c r="O25" s="31">
        <f t="shared" si="6"/>
        <v>1406329.21</v>
      </c>
    </row>
    <row r="26" spans="1:15" ht="18.75" customHeight="1">
      <c r="A26" s="26" t="s">
        <v>42</v>
      </c>
      <c r="B26" s="32">
        <f>+B27</f>
        <v>-74734</v>
      </c>
      <c r="C26" s="32">
        <f>+C27</f>
        <v>-75891.2</v>
      </c>
      <c r="D26" s="32">
        <f aca="true" t="shared" si="7" ref="D26:O26">+D27</f>
        <v>-49896</v>
      </c>
      <c r="E26" s="32">
        <f t="shared" si="7"/>
        <v>-11101.2</v>
      </c>
      <c r="F26" s="32">
        <f t="shared" si="7"/>
        <v>-44290.4</v>
      </c>
      <c r="G26" s="32">
        <f t="shared" si="7"/>
        <v>-86042</v>
      </c>
      <c r="H26" s="32">
        <f t="shared" si="7"/>
        <v>-12610.4</v>
      </c>
      <c r="I26" s="32">
        <f t="shared" si="7"/>
        <v>-74984.8</v>
      </c>
      <c r="J26" s="32">
        <f t="shared" si="7"/>
        <v>-62726.4</v>
      </c>
      <c r="K26" s="32">
        <f t="shared" si="7"/>
        <v>-55299.2</v>
      </c>
      <c r="L26" s="32">
        <f t="shared" si="7"/>
        <v>-49196.4</v>
      </c>
      <c r="M26" s="32">
        <f t="shared" si="7"/>
        <v>-29238</v>
      </c>
      <c r="N26" s="32">
        <f t="shared" si="7"/>
        <v>-25524.4</v>
      </c>
      <c r="O26" s="32">
        <f t="shared" si="7"/>
        <v>-651534.4000000001</v>
      </c>
    </row>
    <row r="27" spans="1:26" ht="18.75" customHeight="1">
      <c r="A27" s="28" t="s">
        <v>43</v>
      </c>
      <c r="B27" s="16">
        <f>ROUND((-B9)*$G$3,2)</f>
        <v>-74734</v>
      </c>
      <c r="C27" s="16">
        <f aca="true" t="shared" si="8" ref="C27:N27">ROUND((-C9)*$G$3,2)</f>
        <v>-75891.2</v>
      </c>
      <c r="D27" s="16">
        <f t="shared" si="8"/>
        <v>-49896</v>
      </c>
      <c r="E27" s="16">
        <f t="shared" si="8"/>
        <v>-11101.2</v>
      </c>
      <c r="F27" s="16">
        <f t="shared" si="8"/>
        <v>-44290.4</v>
      </c>
      <c r="G27" s="16">
        <f t="shared" si="8"/>
        <v>-86042</v>
      </c>
      <c r="H27" s="16">
        <f t="shared" si="8"/>
        <v>-12610.4</v>
      </c>
      <c r="I27" s="16">
        <f t="shared" si="8"/>
        <v>-74984.8</v>
      </c>
      <c r="J27" s="16">
        <f t="shared" si="8"/>
        <v>-62726.4</v>
      </c>
      <c r="K27" s="16">
        <f t="shared" si="8"/>
        <v>-55299.2</v>
      </c>
      <c r="L27" s="16">
        <f t="shared" si="8"/>
        <v>-49196.4</v>
      </c>
      <c r="M27" s="16">
        <f t="shared" si="8"/>
        <v>-29238</v>
      </c>
      <c r="N27" s="16">
        <f t="shared" si="8"/>
        <v>-25524.4</v>
      </c>
      <c r="O27" s="33">
        <f aca="true" t="shared" si="9" ref="O27:O44">SUM(B27:N27)</f>
        <v>-651534.4000000001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-17128.640000000014</v>
      </c>
      <c r="E28" s="32">
        <f t="shared" si="10"/>
        <v>0</v>
      </c>
      <c r="F28" s="32">
        <f t="shared" si="10"/>
        <v>1530000</v>
      </c>
      <c r="G28" s="32">
        <f t="shared" si="10"/>
        <v>0</v>
      </c>
      <c r="H28" s="32">
        <f t="shared" si="10"/>
        <v>-7873.649999999994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1504997.71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-17128.64</v>
      </c>
      <c r="E29" s="34">
        <v>0</v>
      </c>
      <c r="F29" s="34">
        <v>0</v>
      </c>
      <c r="G29" s="34">
        <v>0</v>
      </c>
      <c r="H29" s="34">
        <v>-7873.65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-25002.29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1530000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2247000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552865.9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552865.9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895768.35</v>
      </c>
      <c r="C42" s="37">
        <f aca="true" t="shared" si="11" ref="C42:N42">+C17+C25</f>
        <v>691597.2100000002</v>
      </c>
      <c r="D42" s="37">
        <f t="shared" si="11"/>
        <v>516854.3799999999</v>
      </c>
      <c r="E42" s="37">
        <f t="shared" si="11"/>
        <v>194314.91999999998</v>
      </c>
      <c r="F42" s="37">
        <f t="shared" si="11"/>
        <v>2134357.88</v>
      </c>
      <c r="G42" s="37">
        <f t="shared" si="11"/>
        <v>811046.76</v>
      </c>
      <c r="H42" s="37">
        <f t="shared" si="11"/>
        <v>136988.94</v>
      </c>
      <c r="I42" s="37">
        <f t="shared" si="11"/>
        <v>1184724.54</v>
      </c>
      <c r="J42" s="37">
        <f t="shared" si="11"/>
        <v>596459.2</v>
      </c>
      <c r="K42" s="37">
        <f t="shared" si="11"/>
        <v>828958.4500000001</v>
      </c>
      <c r="L42" s="37">
        <f t="shared" si="11"/>
        <v>749410.1699999999</v>
      </c>
      <c r="M42" s="37">
        <f t="shared" si="11"/>
        <v>411769.31</v>
      </c>
      <c r="N42" s="37">
        <f t="shared" si="11"/>
        <v>208500.21</v>
      </c>
      <c r="O42" s="37">
        <f>SUM(B42:N42)</f>
        <v>9360750.320000002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895768.35</v>
      </c>
      <c r="C48" s="52">
        <f t="shared" si="12"/>
        <v>691597.22</v>
      </c>
      <c r="D48" s="52">
        <f t="shared" si="12"/>
        <v>516854.37</v>
      </c>
      <c r="E48" s="52">
        <f t="shared" si="12"/>
        <v>194314.92</v>
      </c>
      <c r="F48" s="52">
        <f t="shared" si="12"/>
        <v>2134357.88</v>
      </c>
      <c r="G48" s="52">
        <f t="shared" si="12"/>
        <v>811046.76</v>
      </c>
      <c r="H48" s="52">
        <f t="shared" si="12"/>
        <v>136988.94</v>
      </c>
      <c r="I48" s="52">
        <f t="shared" si="12"/>
        <v>1184724.54</v>
      </c>
      <c r="J48" s="52">
        <f t="shared" si="12"/>
        <v>596459.2</v>
      </c>
      <c r="K48" s="52">
        <f t="shared" si="12"/>
        <v>828958.45</v>
      </c>
      <c r="L48" s="52">
        <f t="shared" si="12"/>
        <v>749410.18</v>
      </c>
      <c r="M48" s="52">
        <f t="shared" si="12"/>
        <v>411769.31</v>
      </c>
      <c r="N48" s="52">
        <f t="shared" si="12"/>
        <v>208500.21</v>
      </c>
      <c r="O48" s="37">
        <f t="shared" si="12"/>
        <v>9360750.33</v>
      </c>
      <c r="Q48"/>
    </row>
    <row r="49" spans="1:18" ht="18.75" customHeight="1">
      <c r="A49" s="26" t="s">
        <v>61</v>
      </c>
      <c r="B49" s="52">
        <v>726845.58</v>
      </c>
      <c r="C49" s="52">
        <v>499649.54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1226495.1199999999</v>
      </c>
      <c r="P49"/>
      <c r="Q49"/>
      <c r="R49" s="44"/>
    </row>
    <row r="50" spans="1:16" ht="18.75" customHeight="1">
      <c r="A50" s="26" t="s">
        <v>62</v>
      </c>
      <c r="B50" s="52">
        <v>168922.77</v>
      </c>
      <c r="C50" s="52">
        <v>191947.68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360870.44999999995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516854.37</v>
      </c>
      <c r="E51" s="53">
        <v>0</v>
      </c>
      <c r="F51" s="53">
        <v>0</v>
      </c>
      <c r="G51" s="53">
        <v>0</v>
      </c>
      <c r="H51" s="52">
        <v>136988.94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653843.31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194314.92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194314.92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2134357.88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2134357.88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811046.76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811046.76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1184724.54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1184724.54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596459.2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596459.2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828958.45</v>
      </c>
      <c r="L57" s="32">
        <v>749410.18</v>
      </c>
      <c r="M57" s="53">
        <v>0</v>
      </c>
      <c r="N57" s="53">
        <v>0</v>
      </c>
      <c r="O57" s="37">
        <f t="shared" si="13"/>
        <v>1578368.63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411769.31</v>
      </c>
      <c r="N58" s="53">
        <v>0</v>
      </c>
      <c r="O58" s="37">
        <f t="shared" si="13"/>
        <v>411769.31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208500.21</v>
      </c>
      <c r="O59" s="56">
        <f t="shared" si="13"/>
        <v>208500.21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2020-02-06T13:23:35Z</dcterms:modified>
  <cp:category/>
  <cp:version/>
  <cp:contentType/>
  <cp:contentStatus/>
</cp:coreProperties>
</file>