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<sst xmlns="http://schemas.openxmlformats.org/spreadsheetml/2006/main" count="77" uniqueCount="74">
  <si>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</si>
  <si>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</si>
  <si>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</si>
  <si>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</si>
  <si>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</si>
  <si>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</si>
  <si>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</si>
  <si>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</si>
  <si>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</si>
  <si>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</si>
  <si>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</si>
  <si>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</si>
  <si>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</si>
  <si>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</si>
  <si>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</si>
  <si>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</si>
  <si>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</si>
  <si>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</si>
  <si>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</si>
  <si>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</si>
  <si>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</si>
  <si>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</si>
  <si>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</si>
  <si>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</si>
  <si>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</si>
  <si>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</si>
  <si>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</si>
  <si>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</si>
  <si>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</si>
  <si>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</si>
  <si>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</si>
  <si>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</si>
  <si>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</si>
  <si>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</si>
  <si>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</si>
  <si>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</si>
  <si>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</si>
  <si>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</si>
  <si>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</si>
  <si>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</si>
  <si>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</si>
  <si>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</si>
  <si>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</si>
  <si>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</si>
  <si>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</si>
  <si>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</si>
  <si>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</si>
  <si>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</si>
  <si>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</si>
  <si>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</si>
  <si>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</si>
  <si>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</si>
  <si>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</si>
  <si>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</si>
  <si>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</si>
  <si>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</si>
  <si>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</si>
  <si>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</si>
  <si>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</si>
  <si>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</si>
  <si>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</si>
  <si>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</si>
  <si>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</si>
  <si>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</si>
  <si>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</si>
  <si>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</si>
  <si>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</si>
  <si>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</si>
  <si>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</si>
  <si>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</si>
  <si>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</si>
  <si>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</si>
  <si>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</si>
  <si>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29/01/20 - VENCIMENTO 05/02/20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</si>
</sst>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406324</v>
      </c>
      <c r="C7" s="9">
        <f t="shared" si="0"/>
        <v>305155</v>
      </c>
      <c r="D7" s="9">
        <f t="shared" si="0"/>
        <v>298647</v>
      </c>
      <c r="E7" s="9">
        <f t="shared" si="0"/>
        <v>63476</v>
      </c>
      <c r="F7" s="9">
        <f t="shared" si="0"/>
        <v>259027</v>
      </c>
      <c r="G7" s="9">
        <f t="shared" si="0"/>
        <v>445251</v>
      </c>
      <c r="H7" s="9">
        <f t="shared" si="0"/>
        <v>51977</v>
      </c>
      <c r="I7" s="9">
        <f t="shared" si="0"/>
        <v>301788</v>
      </c>
      <c r="J7" s="9">
        <f t="shared" si="0"/>
        <v>263042</v>
      </c>
      <c r="K7" s="9">
        <f t="shared" si="0"/>
        <v>389267</v>
      </c>
      <c r="L7" s="9">
        <f t="shared" si="0"/>
        <v>312235</v>
      </c>
      <c r="M7" s="9">
        <f t="shared" si="0"/>
        <v>131078</v>
      </c>
      <c r="N7" s="9">
        <f t="shared" si="0"/>
        <v>87804</v>
      </c>
      <c r="O7" s="9">
        <f t="shared" si="0"/>
        <v>3315071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17513</v>
      </c>
      <c r="C8" s="11">
        <f t="shared" si="1"/>
        <v>17932</v>
      </c>
      <c r="D8" s="11">
        <f t="shared" si="1"/>
        <v>11593</v>
      </c>
      <c r="E8" s="11">
        <f t="shared" si="1"/>
        <v>2541</v>
      </c>
      <c r="F8" s="11">
        <f t="shared" si="1"/>
        <v>9872</v>
      </c>
      <c r="G8" s="11">
        <f t="shared" si="1"/>
        <v>20237</v>
      </c>
      <c r="H8" s="11">
        <f t="shared" si="1"/>
        <v>2832</v>
      </c>
      <c r="I8" s="11">
        <f t="shared" si="1"/>
        <v>17522</v>
      </c>
      <c r="J8" s="11">
        <f t="shared" si="1"/>
        <v>14078</v>
      </c>
      <c r="K8" s="11">
        <f t="shared" si="1"/>
        <v>12281</v>
      </c>
      <c r="L8" s="11">
        <f t="shared" si="1"/>
        <v>11640</v>
      </c>
      <c r="M8" s="11">
        <f t="shared" si="1"/>
        <v>6806</v>
      </c>
      <c r="N8" s="11">
        <f t="shared" si="1"/>
        <v>5648</v>
      </c>
      <c r="O8" s="11">
        <f t="shared" si="1"/>
        <v>150495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17513</v>
      </c>
      <c r="C9" s="11">
        <v>17932</v>
      </c>
      <c r="D9" s="11">
        <v>11593</v>
      </c>
      <c r="E9" s="11">
        <v>2541</v>
      </c>
      <c r="F9" s="11">
        <v>9872</v>
      </c>
      <c r="G9" s="11">
        <v>20237</v>
      </c>
      <c r="H9" s="11">
        <v>2826</v>
      </c>
      <c r="I9" s="11">
        <v>17519</v>
      </c>
      <c r="J9" s="11">
        <v>14078</v>
      </c>
      <c r="K9" s="11">
        <v>12273</v>
      </c>
      <c r="L9" s="11">
        <v>11640</v>
      </c>
      <c r="M9" s="11">
        <v>6804</v>
      </c>
      <c r="N9" s="11">
        <v>5648</v>
      </c>
      <c r="O9" s="11">
        <f>SUM(B9:N9)</f>
        <v>150476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3</v>
      </c>
      <c r="J10" s="13">
        <v>0</v>
      </c>
      <c r="K10" s="13">
        <v>8</v>
      </c>
      <c r="L10" s="13">
        <v>0</v>
      </c>
      <c r="M10" s="13">
        <v>2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388811</v>
      </c>
      <c r="C11" s="13">
        <v>287223</v>
      </c>
      <c r="D11" s="13">
        <v>287054</v>
      </c>
      <c r="E11" s="13">
        <v>60935</v>
      </c>
      <c r="F11" s="13">
        <v>249155</v>
      </c>
      <c r="G11" s="13">
        <v>425014</v>
      </c>
      <c r="H11" s="13">
        <v>49145</v>
      </c>
      <c r="I11" s="13">
        <v>284266</v>
      </c>
      <c r="J11" s="13">
        <v>248964</v>
      </c>
      <c r="K11" s="13">
        <v>376986</v>
      </c>
      <c r="L11" s="13">
        <v>300595</v>
      </c>
      <c r="M11" s="13">
        <v>124272</v>
      </c>
      <c r="N11" s="13">
        <v>82156</v>
      </c>
      <c r="O11" s="11">
        <f>SUM(B11:N11)</f>
        <v>3164576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989276.2199999999</v>
      </c>
      <c r="C17" s="24">
        <f aca="true" t="shared" si="2" ref="C17:O17">C18+C19+C20+C21+C22+C23</f>
        <v>790942.9300000002</v>
      </c>
      <c r="D17" s="24">
        <f t="shared" si="2"/>
        <v>595276.5799999998</v>
      </c>
      <c r="E17" s="24">
        <f t="shared" si="2"/>
        <v>209208.5</v>
      </c>
      <c r="F17" s="24">
        <f t="shared" si="2"/>
        <v>646745.4199999999</v>
      </c>
      <c r="G17" s="24">
        <f t="shared" si="2"/>
        <v>919182.5199999999</v>
      </c>
      <c r="H17" s="24">
        <f t="shared" si="2"/>
        <v>157134.96</v>
      </c>
      <c r="I17" s="24">
        <f t="shared" si="2"/>
        <v>728226.6100000001</v>
      </c>
      <c r="J17" s="24">
        <f t="shared" si="2"/>
        <v>667502.73</v>
      </c>
      <c r="K17" s="24">
        <f t="shared" si="2"/>
        <v>894183.67</v>
      </c>
      <c r="L17" s="24">
        <f t="shared" si="2"/>
        <v>816695.6399999999</v>
      </c>
      <c r="M17" s="24">
        <f t="shared" si="2"/>
        <v>451440.94</v>
      </c>
      <c r="N17" s="24">
        <f t="shared" si="2"/>
        <v>232838.44999999998</v>
      </c>
      <c r="O17" s="24">
        <f t="shared" si="2"/>
        <v>8098655.17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907809.08</v>
      </c>
      <c r="C18" s="22">
        <f t="shared" si="3"/>
        <v>704145.16</v>
      </c>
      <c r="D18" s="22">
        <f t="shared" si="3"/>
        <v>604222.61</v>
      </c>
      <c r="E18" s="22">
        <f t="shared" si="3"/>
        <v>219696.78</v>
      </c>
      <c r="F18" s="22">
        <f t="shared" si="3"/>
        <v>607211.09</v>
      </c>
      <c r="G18" s="22">
        <f t="shared" si="3"/>
        <v>858043.2</v>
      </c>
      <c r="H18" s="22">
        <f t="shared" si="3"/>
        <v>134303.37</v>
      </c>
      <c r="I18" s="22">
        <f t="shared" si="3"/>
        <v>690853.09</v>
      </c>
      <c r="J18" s="22">
        <f t="shared" si="3"/>
        <v>606075.07</v>
      </c>
      <c r="K18" s="22">
        <f t="shared" si="3"/>
        <v>848368.5</v>
      </c>
      <c r="L18" s="22">
        <f t="shared" si="3"/>
        <v>774467.69</v>
      </c>
      <c r="M18" s="22">
        <f t="shared" si="3"/>
        <v>375604.01</v>
      </c>
      <c r="N18" s="22">
        <f t="shared" si="3"/>
        <v>227377.24</v>
      </c>
      <c r="O18" s="27">
        <f aca="true" t="shared" si="4" ref="O18:O23">SUM(B18:N18)</f>
        <v>7558176.890000001</v>
      </c>
    </row>
    <row r="19" spans="1:23" ht="18.75" customHeight="1">
      <c r="A19" s="26" t="s">
        <v>36</v>
      </c>
      <c r="B19" s="16">
        <f>IF(B15&lt;&gt;0,ROUND((B15-1)*B18,2),0)</f>
        <v>20882.76</v>
      </c>
      <c r="C19" s="22">
        <f aca="true" t="shared" si="5" ref="C19:N19">IF(C15&lt;&gt;0,ROUND((C15-1)*C18,2),0)</f>
        <v>29782.56</v>
      </c>
      <c r="D19" s="22">
        <f t="shared" si="5"/>
        <v>-18765.31</v>
      </c>
      <c r="E19" s="22">
        <f t="shared" si="5"/>
        <v>-16209.68</v>
      </c>
      <c r="F19" s="22">
        <f t="shared" si="5"/>
        <v>15124.14</v>
      </c>
      <c r="G19" s="22">
        <f t="shared" si="5"/>
        <v>37964.32</v>
      </c>
      <c r="H19" s="22">
        <f t="shared" si="5"/>
        <v>23985.69</v>
      </c>
      <c r="I19" s="22">
        <f t="shared" si="5"/>
        <v>-15056.21</v>
      </c>
      <c r="J19" s="22">
        <f t="shared" si="5"/>
        <v>27689.29</v>
      </c>
      <c r="K19" s="22">
        <f t="shared" si="5"/>
        <v>-10944.48</v>
      </c>
      <c r="L19" s="22">
        <f t="shared" si="5"/>
        <v>-6027.11</v>
      </c>
      <c r="M19" s="22">
        <f t="shared" si="5"/>
        <v>37075.48</v>
      </c>
      <c r="N19" s="22">
        <f t="shared" si="5"/>
        <v>-9490.68</v>
      </c>
      <c r="O19" s="27">
        <f t="shared" si="4"/>
        <v>116010.77000000002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14091.07</v>
      </c>
      <c r="G23" s="22">
        <v>5015.71</v>
      </c>
      <c r="H23" s="22">
        <v>0</v>
      </c>
      <c r="I23" s="22">
        <v>36634.42</v>
      </c>
      <c r="J23" s="22">
        <v>22275.33</v>
      </c>
      <c r="K23" s="22">
        <v>28014.31</v>
      </c>
      <c r="L23" s="22">
        <v>26160.72</v>
      </c>
      <c r="M23" s="22">
        <v>26053.26</v>
      </c>
      <c r="N23" s="22">
        <v>7366.84</v>
      </c>
      <c r="O23" s="27">
        <f t="shared" si="4"/>
        <v>242786.13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-77057.2</v>
      </c>
      <c r="C25" s="31">
        <f>+C26+C28+C39+C40+C43-C44</f>
        <v>-78900.8</v>
      </c>
      <c r="D25" s="31">
        <f t="shared" si="6"/>
        <v>616520.24</v>
      </c>
      <c r="E25" s="31">
        <f t="shared" si="6"/>
        <v>-11180.4</v>
      </c>
      <c r="F25" s="31">
        <f t="shared" si="6"/>
        <v>-43436.8</v>
      </c>
      <c r="G25" s="31">
        <f t="shared" si="6"/>
        <v>-89042.8</v>
      </c>
      <c r="H25" s="31">
        <f t="shared" si="6"/>
        <v>124708.85</v>
      </c>
      <c r="I25" s="31">
        <f t="shared" si="6"/>
        <v>-77083.6</v>
      </c>
      <c r="J25" s="31">
        <f t="shared" si="6"/>
        <v>-61943.2</v>
      </c>
      <c r="K25" s="31">
        <f t="shared" si="6"/>
        <v>-54001.2</v>
      </c>
      <c r="L25" s="31">
        <f t="shared" si="6"/>
        <v>-51216</v>
      </c>
      <c r="M25" s="31">
        <f t="shared" si="6"/>
        <v>-29937.6</v>
      </c>
      <c r="N25" s="31">
        <f t="shared" si="6"/>
        <v>-24851.2</v>
      </c>
      <c r="O25" s="31">
        <f t="shared" si="6"/>
        <v>142578.28999999992</v>
      </c>
    </row>
    <row r="26" spans="1:15" ht="18.75" customHeight="1">
      <c r="A26" s="26" t="s">
        <v>42</v>
      </c>
      <c r="B26" s="32">
        <f>+B27</f>
        <v>-77057.2</v>
      </c>
      <c r="C26" s="32">
        <f>+C27</f>
        <v>-78900.8</v>
      </c>
      <c r="D26" s="32">
        <f aca="true" t="shared" si="7" ref="D26:O26">+D27</f>
        <v>-51009.2</v>
      </c>
      <c r="E26" s="32">
        <f t="shared" si="7"/>
        <v>-11180.4</v>
      </c>
      <c r="F26" s="32">
        <f t="shared" si="7"/>
        <v>-43436.8</v>
      </c>
      <c r="G26" s="32">
        <f t="shared" si="7"/>
        <v>-89042.8</v>
      </c>
      <c r="H26" s="32">
        <f t="shared" si="7"/>
        <v>-12434.4</v>
      </c>
      <c r="I26" s="32">
        <f t="shared" si="7"/>
        <v>-77083.6</v>
      </c>
      <c r="J26" s="32">
        <f t="shared" si="7"/>
        <v>-61943.2</v>
      </c>
      <c r="K26" s="32">
        <f t="shared" si="7"/>
        <v>-54001.2</v>
      </c>
      <c r="L26" s="32">
        <f t="shared" si="7"/>
        <v>-51216</v>
      </c>
      <c r="M26" s="32">
        <f t="shared" si="7"/>
        <v>-29937.6</v>
      </c>
      <c r="N26" s="32">
        <f t="shared" si="7"/>
        <v>-24851.2</v>
      </c>
      <c r="O26" s="32">
        <f t="shared" si="7"/>
        <v>-662094.4</v>
      </c>
    </row>
    <row r="27" spans="1:26" ht="18.75" customHeight="1">
      <c r="A27" s="28" t="s">
        <v>43</v>
      </c>
      <c r="B27" s="16">
        <f>ROUND((-B9)*$G$3,2)</f>
        <v>-77057.2</v>
      </c>
      <c r="C27" s="16">
        <f aca="true" t="shared" si="8" ref="C27:N27">ROUND((-C9)*$G$3,2)</f>
        <v>-78900.8</v>
      </c>
      <c r="D27" s="16">
        <f t="shared" si="8"/>
        <v>-51009.2</v>
      </c>
      <c r="E27" s="16">
        <f t="shared" si="8"/>
        <v>-11180.4</v>
      </c>
      <c r="F27" s="16">
        <f t="shared" si="8"/>
        <v>-43436.8</v>
      </c>
      <c r="G27" s="16">
        <f t="shared" si="8"/>
        <v>-89042.8</v>
      </c>
      <c r="H27" s="16">
        <f t="shared" si="8"/>
        <v>-12434.4</v>
      </c>
      <c r="I27" s="16">
        <f t="shared" si="8"/>
        <v>-77083.6</v>
      </c>
      <c r="J27" s="16">
        <f t="shared" si="8"/>
        <v>-61943.2</v>
      </c>
      <c r="K27" s="16">
        <f t="shared" si="8"/>
        <v>-54001.2</v>
      </c>
      <c r="L27" s="16">
        <f t="shared" si="8"/>
        <v>-51216</v>
      </c>
      <c r="M27" s="16">
        <f t="shared" si="8"/>
        <v>-29937.6</v>
      </c>
      <c r="N27" s="16">
        <f t="shared" si="8"/>
        <v>-24851.2</v>
      </c>
      <c r="O27" s="33">
        <f aca="true" t="shared" si="9" ref="O27:O44">SUM(B27:N27)</f>
        <v>-662094.4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667529.44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137143.25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804672.69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-17470.56</v>
      </c>
      <c r="E29" s="34">
        <v>0</v>
      </c>
      <c r="F29" s="34">
        <v>0</v>
      </c>
      <c r="G29" s="34">
        <v>0</v>
      </c>
      <c r="H29" s="34">
        <v>-7856.75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-25327.31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1547000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912219.0199999999</v>
      </c>
      <c r="C42" s="37">
        <f aca="true" t="shared" si="11" ref="C42:N42">+C17+C25</f>
        <v>712042.1300000001</v>
      </c>
      <c r="D42" s="37">
        <f t="shared" si="11"/>
        <v>1211796.8199999998</v>
      </c>
      <c r="E42" s="37">
        <f t="shared" si="11"/>
        <v>198028.1</v>
      </c>
      <c r="F42" s="37">
        <f t="shared" si="11"/>
        <v>603308.6199999999</v>
      </c>
      <c r="G42" s="37">
        <f t="shared" si="11"/>
        <v>830139.7199999999</v>
      </c>
      <c r="H42" s="37">
        <f t="shared" si="11"/>
        <v>281843.81</v>
      </c>
      <c r="I42" s="37">
        <f t="shared" si="11"/>
        <v>651143.0100000001</v>
      </c>
      <c r="J42" s="37">
        <f t="shared" si="11"/>
        <v>605559.53</v>
      </c>
      <c r="K42" s="37">
        <f t="shared" si="11"/>
        <v>840182.4700000001</v>
      </c>
      <c r="L42" s="37">
        <f t="shared" si="11"/>
        <v>765479.6399999999</v>
      </c>
      <c r="M42" s="37">
        <f t="shared" si="11"/>
        <v>421503.34</v>
      </c>
      <c r="N42" s="37">
        <f t="shared" si="11"/>
        <v>207987.24999999997</v>
      </c>
      <c r="O42" s="37">
        <f>SUM(B42:N42)</f>
        <v>8241233.459999998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912219.03</v>
      </c>
      <c r="C48" s="52">
        <f t="shared" si="12"/>
        <v>712042.13</v>
      </c>
      <c r="D48" s="52">
        <f t="shared" si="12"/>
        <v>1211796.82</v>
      </c>
      <c r="E48" s="52">
        <f t="shared" si="12"/>
        <v>198028.1</v>
      </c>
      <c r="F48" s="52">
        <f t="shared" si="12"/>
        <v>603308.63</v>
      </c>
      <c r="G48" s="52">
        <f t="shared" si="12"/>
        <v>830139.72</v>
      </c>
      <c r="H48" s="52">
        <f t="shared" si="12"/>
        <v>281843.81</v>
      </c>
      <c r="I48" s="52">
        <f t="shared" si="12"/>
        <v>651143.01</v>
      </c>
      <c r="J48" s="52">
        <f t="shared" si="12"/>
        <v>605559.53</v>
      </c>
      <c r="K48" s="52">
        <f t="shared" si="12"/>
        <v>840182.47</v>
      </c>
      <c r="L48" s="52">
        <f t="shared" si="12"/>
        <v>765479.64</v>
      </c>
      <c r="M48" s="52">
        <f t="shared" si="12"/>
        <v>421503.34</v>
      </c>
      <c r="N48" s="52">
        <f t="shared" si="12"/>
        <v>207987.25</v>
      </c>
      <c r="O48" s="37">
        <f t="shared" si="12"/>
        <v>8241233.48</v>
      </c>
      <c r="Q48"/>
    </row>
    <row r="49" spans="1:18" ht="18.75" customHeight="1">
      <c r="A49" s="26" t="s">
        <v>61</v>
      </c>
      <c r="B49" s="52">
        <v>740088.37</v>
      </c>
      <c r="C49" s="52">
        <v>514165.43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1254253.8</v>
      </c>
      <c r="P49"/>
      <c r="Q49"/>
      <c r="R49" s="44"/>
    </row>
    <row r="50" spans="1:16" ht="18.75" customHeight="1">
      <c r="A50" s="26" t="s">
        <v>62</v>
      </c>
      <c r="B50" s="52">
        <v>172130.66</v>
      </c>
      <c r="C50" s="52">
        <v>197876.7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370007.36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1211796.82</v>
      </c>
      <c r="E51" s="53">
        <v>0</v>
      </c>
      <c r="F51" s="53">
        <v>0</v>
      </c>
      <c r="G51" s="53">
        <v>0</v>
      </c>
      <c r="H51" s="52">
        <v>281843.81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1493640.6300000001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198028.1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198028.1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603308.63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603308.63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830139.72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830139.72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651143.01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651143.01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605559.53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605559.53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840182.47</v>
      </c>
      <c r="L57" s="32">
        <v>765479.64</v>
      </c>
      <c r="M57" s="53">
        <v>0</v>
      </c>
      <c r="N57" s="53">
        <v>0</v>
      </c>
      <c r="O57" s="37">
        <f t="shared" si="13"/>
        <v>1605662.1099999999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421503.34</v>
      </c>
      <c r="N58" s="53">
        <v>0</v>
      </c>
      <c r="O58" s="37">
        <f t="shared" si="13"/>
        <v>421503.34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207987.25</v>
      </c>
      <c r="O59" s="56">
        <f t="shared" si="13"/>
        <v>207987.25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2020-02-04T20:09:57Z</dcterms:modified>
  <cp:category/>
  <cp:version/>
  <cp:contentType/>
  <cp:contentStatus/>
</cp:coreProperties>
</file>