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<sst xmlns="http://schemas.openxmlformats.org/spreadsheetml/2006/main" count="77" uniqueCount="74">
  <si>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</si>
  <si>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</si>
  <si>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</si>
  <si>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</si>
  <si>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</si>
  <si>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</si>
  <si>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</si>
  <si>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</si>
  <si>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</si>
  <si>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</si>
  <si>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</si>
  <si>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</si>
  <si>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</si>
  <si>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</si>
  <si>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</si>
  <si>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</si>
  <si>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</si>
  <si>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</si>
  <si>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</si>
  <si>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</si>
  <si>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</si>
  <si>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</si>
  <si>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</si>
  <si>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</si>
  <si>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</si>
  <si>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</si>
  <si>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</si>
  <si>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</si>
  <si>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</si>
  <si>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</si>
  <si>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</si>
  <si>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</si>
  <si>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</si>
  <si>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</si>
  <si>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</si>
  <si>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</si>
  <si>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</si>
  <si>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</si>
  <si>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</si>
  <si>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</si>
  <si>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</si>
  <si>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</si>
  <si>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</si>
  <si>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</si>
  <si>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</si>
  <si>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</si>
  <si>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</si>
  <si>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</si>
  <si>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</si>
  <si>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</si>
  <si>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</si>
  <si>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</si>
  <si>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</si>
  <si>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</si>
  <si>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</si>
  <si>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</si>
  <si>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</si>
  <si>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</si>
  <si>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</si>
  <si>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</si>
  <si>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</si>
  <si>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</si>
  <si>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</si>
  <si>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</si>
  <si>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</si>
  <si>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</si>
  <si>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</si>
  <si>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</si>
  <si>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</si>
  <si>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</si>
  <si>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</si>
  <si>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</si>
  <si>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</si>
  <si>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18/01/20 - VENCIMENTO 24/01/20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</si>
</sst>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3" sqref="O4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286042</v>
      </c>
      <c r="C7" s="9">
        <f t="shared" si="0"/>
        <v>197245</v>
      </c>
      <c r="D7" s="9">
        <f t="shared" si="0"/>
        <v>220036</v>
      </c>
      <c r="E7" s="9">
        <f t="shared" si="0"/>
        <v>42766</v>
      </c>
      <c r="F7" s="9">
        <f t="shared" si="0"/>
        <v>181747</v>
      </c>
      <c r="G7" s="9">
        <f t="shared" si="0"/>
        <v>301855</v>
      </c>
      <c r="H7" s="9">
        <f t="shared" si="0"/>
        <v>31602</v>
      </c>
      <c r="I7" s="9">
        <f t="shared" si="0"/>
        <v>74778</v>
      </c>
      <c r="J7" s="9">
        <f t="shared" si="0"/>
        <v>180060</v>
      </c>
      <c r="K7" s="9">
        <f t="shared" si="0"/>
        <v>266448</v>
      </c>
      <c r="L7" s="9">
        <f t="shared" si="0"/>
        <v>226712</v>
      </c>
      <c r="M7" s="9">
        <f t="shared" si="0"/>
        <v>77629</v>
      </c>
      <c r="N7" s="9">
        <f t="shared" si="0"/>
        <v>51370</v>
      </c>
      <c r="O7" s="9">
        <f t="shared" si="0"/>
        <v>2138290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16924</v>
      </c>
      <c r="C8" s="11">
        <f t="shared" si="1"/>
        <v>15690</v>
      </c>
      <c r="D8" s="11">
        <f t="shared" si="1"/>
        <v>11909</v>
      </c>
      <c r="E8" s="11">
        <f t="shared" si="1"/>
        <v>2281</v>
      </c>
      <c r="F8" s="11">
        <f t="shared" si="1"/>
        <v>9772</v>
      </c>
      <c r="G8" s="11">
        <f t="shared" si="1"/>
        <v>18835</v>
      </c>
      <c r="H8" s="11">
        <f t="shared" si="1"/>
        <v>2296</v>
      </c>
      <c r="I8" s="11">
        <f t="shared" si="1"/>
        <v>5698</v>
      </c>
      <c r="J8" s="11">
        <f t="shared" si="1"/>
        <v>13118</v>
      </c>
      <c r="K8" s="11">
        <f t="shared" si="1"/>
        <v>11998</v>
      </c>
      <c r="L8" s="11">
        <f t="shared" si="1"/>
        <v>11059</v>
      </c>
      <c r="M8" s="11">
        <f t="shared" si="1"/>
        <v>4815</v>
      </c>
      <c r="N8" s="11">
        <f t="shared" si="1"/>
        <v>4127</v>
      </c>
      <c r="O8" s="11">
        <f t="shared" si="1"/>
        <v>128522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16924</v>
      </c>
      <c r="C9" s="11">
        <v>15690</v>
      </c>
      <c r="D9" s="11">
        <v>11909</v>
      </c>
      <c r="E9" s="11">
        <v>2281</v>
      </c>
      <c r="F9" s="11">
        <v>9772</v>
      </c>
      <c r="G9" s="11">
        <v>18835</v>
      </c>
      <c r="H9" s="11">
        <v>2289</v>
      </c>
      <c r="I9" s="11">
        <v>5698</v>
      </c>
      <c r="J9" s="11">
        <v>13118</v>
      </c>
      <c r="K9" s="11">
        <v>11996</v>
      </c>
      <c r="L9" s="11">
        <v>11059</v>
      </c>
      <c r="M9" s="11">
        <v>4810</v>
      </c>
      <c r="N9" s="11">
        <v>4127</v>
      </c>
      <c r="O9" s="11">
        <f>SUM(B9:N9)</f>
        <v>128508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269118</v>
      </c>
      <c r="C11" s="13">
        <v>181555</v>
      </c>
      <c r="D11" s="13">
        <v>208127</v>
      </c>
      <c r="E11" s="13">
        <v>40485</v>
      </c>
      <c r="F11" s="13">
        <v>171975</v>
      </c>
      <c r="G11" s="13">
        <v>283020</v>
      </c>
      <c r="H11" s="13">
        <v>29306</v>
      </c>
      <c r="I11" s="13">
        <v>69080</v>
      </c>
      <c r="J11" s="13">
        <v>166942</v>
      </c>
      <c r="K11" s="13">
        <v>254450</v>
      </c>
      <c r="L11" s="13">
        <v>215653</v>
      </c>
      <c r="M11" s="13">
        <v>72814</v>
      </c>
      <c r="N11" s="13">
        <v>47243</v>
      </c>
      <c r="O11" s="11">
        <f>SUM(B11:N11)</f>
        <v>2009768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707599.76</v>
      </c>
      <c r="C17" s="24">
        <f aca="true" t="shared" si="2" ref="C17:O17">C18+C19+C20+C21+C22+C23</f>
        <v>531408.8</v>
      </c>
      <c r="D17" s="24">
        <f t="shared" si="2"/>
        <v>441170.28</v>
      </c>
      <c r="E17" s="24">
        <f t="shared" si="2"/>
        <v>142817.77</v>
      </c>
      <c r="F17" s="24">
        <f t="shared" si="2"/>
        <v>462143.14</v>
      </c>
      <c r="G17" s="24">
        <f t="shared" si="2"/>
        <v>630617.43</v>
      </c>
      <c r="H17" s="24">
        <f t="shared" si="2"/>
        <v>95085.6</v>
      </c>
      <c r="I17" s="24">
        <f t="shared" si="2"/>
        <v>208278.26</v>
      </c>
      <c r="J17" s="24">
        <f t="shared" si="2"/>
        <v>467568.75</v>
      </c>
      <c r="K17" s="24">
        <f t="shared" si="2"/>
        <v>625453.12</v>
      </c>
      <c r="L17" s="24">
        <f t="shared" si="2"/>
        <v>604282.0499999999</v>
      </c>
      <c r="M17" s="24">
        <f t="shared" si="2"/>
        <v>283164.75</v>
      </c>
      <c r="N17" s="24">
        <f t="shared" si="2"/>
        <v>142427.08999999997</v>
      </c>
      <c r="O17" s="24">
        <f t="shared" si="2"/>
        <v>5342016.8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639075.04</v>
      </c>
      <c r="C18" s="22">
        <f t="shared" si="3"/>
        <v>455142.84</v>
      </c>
      <c r="D18" s="22">
        <f t="shared" si="3"/>
        <v>445176.84</v>
      </c>
      <c r="E18" s="22">
        <f t="shared" si="3"/>
        <v>148017.4</v>
      </c>
      <c r="F18" s="22">
        <f t="shared" si="3"/>
        <v>426051.32</v>
      </c>
      <c r="G18" s="22">
        <f t="shared" si="3"/>
        <v>581704.77</v>
      </c>
      <c r="H18" s="22">
        <f t="shared" si="3"/>
        <v>81656.41</v>
      </c>
      <c r="I18" s="22">
        <f t="shared" si="3"/>
        <v>171181.8</v>
      </c>
      <c r="J18" s="22">
        <f t="shared" si="3"/>
        <v>414876.25</v>
      </c>
      <c r="K18" s="22">
        <f t="shared" si="3"/>
        <v>580696.77</v>
      </c>
      <c r="L18" s="22">
        <f t="shared" si="3"/>
        <v>562336.44</v>
      </c>
      <c r="M18" s="22">
        <f t="shared" si="3"/>
        <v>222445.9</v>
      </c>
      <c r="N18" s="22">
        <f t="shared" si="3"/>
        <v>133027.75</v>
      </c>
      <c r="O18" s="27">
        <f aca="true" t="shared" si="4" ref="O18:O23">SUM(B18:N18)</f>
        <v>4861389.53</v>
      </c>
    </row>
    <row r="19" spans="1:23" ht="18.75" customHeight="1">
      <c r="A19" s="26" t="s">
        <v>36</v>
      </c>
      <c r="B19" s="16">
        <f>IF(B15&lt;&gt;0,ROUND((B15-1)*B18,2),0)</f>
        <v>14700.95</v>
      </c>
      <c r="C19" s="22">
        <f aca="true" t="shared" si="5" ref="C19:N19">IF(C15&lt;&gt;0,ROUND((C15-1)*C18,2),0)</f>
        <v>19250.75</v>
      </c>
      <c r="D19" s="22">
        <f t="shared" si="5"/>
        <v>-13825.84</v>
      </c>
      <c r="E19" s="22">
        <f t="shared" si="5"/>
        <v>-10921.03</v>
      </c>
      <c r="F19" s="22">
        <f t="shared" si="5"/>
        <v>10611.9</v>
      </c>
      <c r="G19" s="22">
        <f t="shared" si="5"/>
        <v>25737.66</v>
      </c>
      <c r="H19" s="22">
        <f t="shared" si="5"/>
        <v>14583.29</v>
      </c>
      <c r="I19" s="22">
        <f t="shared" si="5"/>
        <v>-3730.68</v>
      </c>
      <c r="J19" s="22">
        <f t="shared" si="5"/>
        <v>18954.13</v>
      </c>
      <c r="K19" s="22">
        <f t="shared" si="5"/>
        <v>-7491.35</v>
      </c>
      <c r="L19" s="22">
        <f t="shared" si="5"/>
        <v>-4376.25</v>
      </c>
      <c r="M19" s="22">
        <f t="shared" si="5"/>
        <v>21957.4</v>
      </c>
      <c r="N19" s="22">
        <f t="shared" si="5"/>
        <v>-5552.55</v>
      </c>
      <c r="O19" s="27">
        <f t="shared" si="4"/>
        <v>79898.37999999999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25031.83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219047.51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-74465.6</v>
      </c>
      <c r="C25" s="31">
        <f>+C26+C28+C39+C40+C43-C44</f>
        <v>-69036</v>
      </c>
      <c r="D25" s="31">
        <f t="shared" si="6"/>
        <v>-259225.9</v>
      </c>
      <c r="E25" s="31">
        <f t="shared" si="6"/>
        <v>-10036.4</v>
      </c>
      <c r="F25" s="31">
        <f t="shared" si="6"/>
        <v>-103414.21</v>
      </c>
      <c r="G25" s="31">
        <f t="shared" si="6"/>
        <v>-82874</v>
      </c>
      <c r="H25" s="31">
        <f t="shared" si="6"/>
        <v>-30397.74</v>
      </c>
      <c r="I25" s="31">
        <f t="shared" si="6"/>
        <v>-25071.2</v>
      </c>
      <c r="J25" s="31">
        <f t="shared" si="6"/>
        <v>-57719.2</v>
      </c>
      <c r="K25" s="31">
        <f t="shared" si="6"/>
        <v>-52782.4</v>
      </c>
      <c r="L25" s="31">
        <f t="shared" si="6"/>
        <v>-48659.6</v>
      </c>
      <c r="M25" s="31">
        <f t="shared" si="6"/>
        <v>-21164</v>
      </c>
      <c r="N25" s="31">
        <f t="shared" si="6"/>
        <v>-18158.8</v>
      </c>
      <c r="O25" s="31">
        <f t="shared" si="6"/>
        <v>-853005.05</v>
      </c>
    </row>
    <row r="26" spans="1:15" ht="18.75" customHeight="1">
      <c r="A26" s="26" t="s">
        <v>42</v>
      </c>
      <c r="B26" s="32">
        <f>+B27</f>
        <v>-74465.6</v>
      </c>
      <c r="C26" s="32">
        <f>+C27</f>
        <v>-69036</v>
      </c>
      <c r="D26" s="32">
        <f aca="true" t="shared" si="7" ref="D26:O26">+D27</f>
        <v>-52399.6</v>
      </c>
      <c r="E26" s="32">
        <f t="shared" si="7"/>
        <v>-10036.4</v>
      </c>
      <c r="F26" s="32">
        <f t="shared" si="7"/>
        <v>-42996.8</v>
      </c>
      <c r="G26" s="32">
        <f t="shared" si="7"/>
        <v>-82874</v>
      </c>
      <c r="H26" s="32">
        <f t="shared" si="7"/>
        <v>-10071.6</v>
      </c>
      <c r="I26" s="32">
        <f t="shared" si="7"/>
        <v>-25071.2</v>
      </c>
      <c r="J26" s="32">
        <f t="shared" si="7"/>
        <v>-57719.2</v>
      </c>
      <c r="K26" s="32">
        <f t="shared" si="7"/>
        <v>-52782.4</v>
      </c>
      <c r="L26" s="32">
        <f t="shared" si="7"/>
        <v>-48659.6</v>
      </c>
      <c r="M26" s="32">
        <f t="shared" si="7"/>
        <v>-21164</v>
      </c>
      <c r="N26" s="32">
        <f t="shared" si="7"/>
        <v>-18158.8</v>
      </c>
      <c r="O26" s="32">
        <f t="shared" si="7"/>
        <v>-565435.2000000001</v>
      </c>
    </row>
    <row r="27" spans="1:26" ht="18.75" customHeight="1">
      <c r="A27" s="28" t="s">
        <v>43</v>
      </c>
      <c r="B27" s="16">
        <f>ROUND((-B9)*$G$3,2)</f>
        <v>-74465.6</v>
      </c>
      <c r="C27" s="16">
        <f aca="true" t="shared" si="8" ref="C27:N27">ROUND((-C9)*$G$3,2)</f>
        <v>-69036</v>
      </c>
      <c r="D27" s="16">
        <f t="shared" si="8"/>
        <v>-52399.6</v>
      </c>
      <c r="E27" s="16">
        <f t="shared" si="8"/>
        <v>-10036.4</v>
      </c>
      <c r="F27" s="16">
        <f t="shared" si="8"/>
        <v>-42996.8</v>
      </c>
      <c r="G27" s="16">
        <f t="shared" si="8"/>
        <v>-82874</v>
      </c>
      <c r="H27" s="16">
        <f t="shared" si="8"/>
        <v>-10071.6</v>
      </c>
      <c r="I27" s="16">
        <f t="shared" si="8"/>
        <v>-25071.2</v>
      </c>
      <c r="J27" s="16">
        <f t="shared" si="8"/>
        <v>-57719.2</v>
      </c>
      <c r="K27" s="16">
        <f t="shared" si="8"/>
        <v>-52782.4</v>
      </c>
      <c r="L27" s="16">
        <f t="shared" si="8"/>
        <v>-48659.6</v>
      </c>
      <c r="M27" s="16">
        <f t="shared" si="8"/>
        <v>-21164</v>
      </c>
      <c r="N27" s="16">
        <f t="shared" si="8"/>
        <v>-18158.8</v>
      </c>
      <c r="O27" s="33">
        <f aca="true" t="shared" si="9" ref="O27:O44">SUM(B27:N27)</f>
        <v>-565435.2000000001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-12847.37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-4754.28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-17601.65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-12847.37</v>
      </c>
      <c r="E29" s="34">
        <v>0</v>
      </c>
      <c r="F29" s="34">
        <v>0</v>
      </c>
      <c r="G29" s="34">
        <v>0</v>
      </c>
      <c r="H29" s="34">
        <v>-4754.28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-17601.65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633134.16</v>
      </c>
      <c r="C42" s="37">
        <f aca="true" t="shared" si="11" ref="C42:N42">+C17+C25</f>
        <v>462372.80000000005</v>
      </c>
      <c r="D42" s="37">
        <f t="shared" si="11"/>
        <v>181944.38000000003</v>
      </c>
      <c r="E42" s="37">
        <f t="shared" si="11"/>
        <v>132781.37</v>
      </c>
      <c r="F42" s="37">
        <f t="shared" si="11"/>
        <v>358728.93</v>
      </c>
      <c r="G42" s="37">
        <f t="shared" si="11"/>
        <v>547743.43</v>
      </c>
      <c r="H42" s="37">
        <f t="shared" si="11"/>
        <v>64687.86</v>
      </c>
      <c r="I42" s="37">
        <f t="shared" si="11"/>
        <v>183207.06</v>
      </c>
      <c r="J42" s="37">
        <f t="shared" si="11"/>
        <v>409849.55</v>
      </c>
      <c r="K42" s="37">
        <f t="shared" si="11"/>
        <v>572670.72</v>
      </c>
      <c r="L42" s="37">
        <f t="shared" si="11"/>
        <v>555622.45</v>
      </c>
      <c r="M42" s="37">
        <f t="shared" si="11"/>
        <v>262000.75</v>
      </c>
      <c r="N42" s="37">
        <f t="shared" si="11"/>
        <v>124268.28999999996</v>
      </c>
      <c r="O42" s="37">
        <f>SUM(B42:N42)</f>
        <v>4489011.75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-193978.93</v>
      </c>
      <c r="E43" s="34">
        <v>0</v>
      </c>
      <c r="F43" s="34">
        <v>-60417.41</v>
      </c>
      <c r="G43" s="34">
        <v>0</v>
      </c>
      <c r="H43" s="34">
        <v>-15571.86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-269968.2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633134.15</v>
      </c>
      <c r="C48" s="52">
        <f t="shared" si="12"/>
        <v>462372.79000000004</v>
      </c>
      <c r="D48" s="52">
        <f t="shared" si="12"/>
        <v>181944.38</v>
      </c>
      <c r="E48" s="52">
        <f t="shared" si="12"/>
        <v>132781.37</v>
      </c>
      <c r="F48" s="52">
        <f t="shared" si="12"/>
        <v>358728.92</v>
      </c>
      <c r="G48" s="52">
        <f t="shared" si="12"/>
        <v>547743.43</v>
      </c>
      <c r="H48" s="52">
        <f t="shared" si="12"/>
        <v>64687.86</v>
      </c>
      <c r="I48" s="52">
        <f t="shared" si="12"/>
        <v>183207.06</v>
      </c>
      <c r="J48" s="52">
        <f t="shared" si="12"/>
        <v>409849.55</v>
      </c>
      <c r="K48" s="52">
        <f t="shared" si="12"/>
        <v>572670.72</v>
      </c>
      <c r="L48" s="52">
        <f t="shared" si="12"/>
        <v>555622.45</v>
      </c>
      <c r="M48" s="52">
        <f t="shared" si="12"/>
        <v>262000.75</v>
      </c>
      <c r="N48" s="52">
        <f t="shared" si="12"/>
        <v>124268.29</v>
      </c>
      <c r="O48" s="37">
        <f t="shared" si="12"/>
        <v>4489011.72</v>
      </c>
      <c r="Q48"/>
    </row>
    <row r="49" spans="1:18" ht="18.75" customHeight="1">
      <c r="A49" s="26" t="s">
        <v>61</v>
      </c>
      <c r="B49" s="52">
        <v>514106.73</v>
      </c>
      <c r="C49" s="52">
        <v>336900.2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851006.9299999999</v>
      </c>
      <c r="P49"/>
      <c r="Q49"/>
      <c r="R49" s="44"/>
    </row>
    <row r="50" spans="1:16" ht="18.75" customHeight="1">
      <c r="A50" s="26" t="s">
        <v>62</v>
      </c>
      <c r="B50" s="52">
        <v>119027.42</v>
      </c>
      <c r="C50" s="52">
        <v>125472.59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244500.01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181944.38</v>
      </c>
      <c r="E51" s="53">
        <v>0</v>
      </c>
      <c r="F51" s="53">
        <v>0</v>
      </c>
      <c r="G51" s="53">
        <v>0</v>
      </c>
      <c r="H51" s="52">
        <v>64687.86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246632.24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132781.37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132781.37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358728.92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358728.92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547743.43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547743.43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183207.06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183207.06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409849.55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409849.55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572670.72</v>
      </c>
      <c r="L57" s="32">
        <v>555622.45</v>
      </c>
      <c r="M57" s="53">
        <v>0</v>
      </c>
      <c r="N57" s="53">
        <v>0</v>
      </c>
      <c r="O57" s="37">
        <f t="shared" si="13"/>
        <v>1128293.17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262000.75</v>
      </c>
      <c r="N58" s="53">
        <v>0</v>
      </c>
      <c r="O58" s="37">
        <f t="shared" si="13"/>
        <v>262000.75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124268.29</v>
      </c>
      <c r="O59" s="56">
        <f t="shared" si="13"/>
        <v>124268.29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2020-01-24T18:36:55Z</dcterms:modified>
  <cp:category/>
  <cp:version/>
  <cp:contentType/>
  <cp:contentStatus/>
</cp:coreProperties>
</file>