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<sst xmlns="http://schemas.openxmlformats.org/spreadsheetml/2006/main" count="77" uniqueCount="74">
  <si>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</si>
  <si>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</si>
  <si>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</si>
  <si>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</si>
  <si>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</si>
  <si>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</si>
  <si>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</si>
  <si>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</si>
  <si>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</si>
  <si>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</si>
  <si>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</si>
  <si>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</si>
  <si>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</si>
  <si>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</si>
  <si>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</si>
  <si>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</si>
  <si>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</si>
  <si>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</si>
  <si>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</si>
  <si>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</si>
  <si>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</si>
  <si>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</si>
  <si>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</si>
  <si>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</si>
  <si>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</si>
  <si>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</si>
  <si>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</si>
  <si>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</si>
  <si>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</si>
  <si>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</si>
  <si>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</si>
  <si>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</si>
  <si>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</si>
  <si>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</si>
  <si>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</si>
  <si>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</si>
  <si>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</si>
  <si>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</si>
  <si>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</si>
  <si>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</si>
  <si>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</si>
  <si>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</si>
  <si>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</si>
  <si>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</si>
  <si>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</si>
  <si>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</si>
  <si>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</si>
  <si>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</si>
  <si>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</si>
  <si>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</si>
  <si>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</si>
  <si>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</si>
  <si>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</si>
  <si>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</si>
  <si>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</si>
  <si>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</si>
  <si>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</si>
  <si>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</si>
  <si>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</si>
  <si>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</si>
  <si>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</si>
  <si>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</si>
  <si>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</si>
  <si>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</si>
  <si>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</si>
  <si>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</si>
  <si>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</si>
  <si>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</si>
  <si>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</si>
  <si>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</si>
  <si>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</si>
  <si>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</si>
  <si>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</si>
  <si>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17/01/20 - VENCIMENTO 24/01/20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</si>
</sst>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5" sqref="P4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395369</v>
      </c>
      <c r="C7" s="9">
        <f t="shared" si="0"/>
        <v>286577</v>
      </c>
      <c r="D7" s="9">
        <f t="shared" si="0"/>
        <v>287523</v>
      </c>
      <c r="E7" s="9">
        <f t="shared" si="0"/>
        <v>60751</v>
      </c>
      <c r="F7" s="9">
        <f t="shared" si="0"/>
        <v>252653</v>
      </c>
      <c r="G7" s="9">
        <f t="shared" si="0"/>
        <v>427625</v>
      </c>
      <c r="H7" s="9">
        <f t="shared" si="0"/>
        <v>49321</v>
      </c>
      <c r="I7" s="9">
        <f t="shared" si="0"/>
        <v>210462</v>
      </c>
      <c r="J7" s="9">
        <f t="shared" si="0"/>
        <v>249311</v>
      </c>
      <c r="K7" s="9">
        <f t="shared" si="0"/>
        <v>369379</v>
      </c>
      <c r="L7" s="9">
        <f t="shared" si="0"/>
        <v>299981</v>
      </c>
      <c r="M7" s="9">
        <f t="shared" si="0"/>
        <v>122227</v>
      </c>
      <c r="N7" s="9">
        <f t="shared" si="0"/>
        <v>85672</v>
      </c>
      <c r="O7" s="9">
        <f t="shared" si="0"/>
        <v>3096851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18316</v>
      </c>
      <c r="C8" s="11">
        <f t="shared" si="1"/>
        <v>18100</v>
      </c>
      <c r="D8" s="11">
        <f t="shared" si="1"/>
        <v>11979</v>
      </c>
      <c r="E8" s="11">
        <f t="shared" si="1"/>
        <v>2638</v>
      </c>
      <c r="F8" s="11">
        <f t="shared" si="1"/>
        <v>10542</v>
      </c>
      <c r="G8" s="11">
        <f t="shared" si="1"/>
        <v>20754</v>
      </c>
      <c r="H8" s="11">
        <f t="shared" si="1"/>
        <v>2772</v>
      </c>
      <c r="I8" s="11">
        <f t="shared" si="1"/>
        <v>12955</v>
      </c>
      <c r="J8" s="11">
        <f t="shared" si="1"/>
        <v>14378</v>
      </c>
      <c r="K8" s="11">
        <f t="shared" si="1"/>
        <v>12375</v>
      </c>
      <c r="L8" s="11">
        <f t="shared" si="1"/>
        <v>11458</v>
      </c>
      <c r="M8" s="11">
        <f t="shared" si="1"/>
        <v>6817</v>
      </c>
      <c r="N8" s="11">
        <f t="shared" si="1"/>
        <v>5711</v>
      </c>
      <c r="O8" s="11">
        <f t="shared" si="1"/>
        <v>148795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18316</v>
      </c>
      <c r="C9" s="11">
        <v>18100</v>
      </c>
      <c r="D9" s="11">
        <v>11979</v>
      </c>
      <c r="E9" s="11">
        <v>2638</v>
      </c>
      <c r="F9" s="11">
        <v>10542</v>
      </c>
      <c r="G9" s="11">
        <v>20754</v>
      </c>
      <c r="H9" s="11">
        <v>2765</v>
      </c>
      <c r="I9" s="11">
        <v>12955</v>
      </c>
      <c r="J9" s="11">
        <v>14378</v>
      </c>
      <c r="K9" s="11">
        <v>12359</v>
      </c>
      <c r="L9" s="11">
        <v>11458</v>
      </c>
      <c r="M9" s="11">
        <v>6806</v>
      </c>
      <c r="N9" s="11">
        <v>5711</v>
      </c>
      <c r="O9" s="11">
        <f>SUM(B9:N9)</f>
        <v>148761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16</v>
      </c>
      <c r="L10" s="13">
        <v>0</v>
      </c>
      <c r="M10" s="13">
        <v>11</v>
      </c>
      <c r="N10" s="13">
        <v>0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377053</v>
      </c>
      <c r="C11" s="13">
        <v>268477</v>
      </c>
      <c r="D11" s="13">
        <v>275544</v>
      </c>
      <c r="E11" s="13">
        <v>58113</v>
      </c>
      <c r="F11" s="13">
        <v>242111</v>
      </c>
      <c r="G11" s="13">
        <v>406871</v>
      </c>
      <c r="H11" s="13">
        <v>46549</v>
      </c>
      <c r="I11" s="13">
        <v>197507</v>
      </c>
      <c r="J11" s="13">
        <v>234933</v>
      </c>
      <c r="K11" s="13">
        <v>357004</v>
      </c>
      <c r="L11" s="13">
        <v>288523</v>
      </c>
      <c r="M11" s="13">
        <v>115410</v>
      </c>
      <c r="N11" s="13">
        <v>79961</v>
      </c>
      <c r="O11" s="11">
        <f>SUM(B11:N11)</f>
        <v>2948056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957476.9299999999</v>
      </c>
      <c r="C17" s="24">
        <f aca="true" t="shared" si="2" ref="C17:O17">C18+C19+C20+C21+C22+C23</f>
        <v>746261.0200000001</v>
      </c>
      <c r="D17" s="24">
        <f t="shared" si="2"/>
        <v>573469.47</v>
      </c>
      <c r="E17" s="24">
        <f t="shared" si="2"/>
        <v>200472.88</v>
      </c>
      <c r="F17" s="24">
        <f t="shared" si="2"/>
        <v>632501.06</v>
      </c>
      <c r="G17" s="24">
        <f t="shared" si="2"/>
        <v>883712.5800000001</v>
      </c>
      <c r="H17" s="24">
        <f t="shared" si="2"/>
        <v>149046.46</v>
      </c>
      <c r="I17" s="24">
        <f t="shared" si="2"/>
        <v>512116.8</v>
      </c>
      <c r="J17" s="24">
        <f t="shared" si="2"/>
        <v>634419.74</v>
      </c>
      <c r="K17" s="24">
        <f t="shared" si="2"/>
        <v>846886.9799999999</v>
      </c>
      <c r="L17" s="24">
        <f t="shared" si="2"/>
        <v>784604.16</v>
      </c>
      <c r="M17" s="24">
        <f t="shared" si="2"/>
        <v>423574.88999999996</v>
      </c>
      <c r="N17" s="24">
        <f t="shared" si="2"/>
        <v>227547.86</v>
      </c>
      <c r="O17" s="24">
        <f t="shared" si="2"/>
        <v>7572090.829999999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883333.42</v>
      </c>
      <c r="C18" s="22">
        <f t="shared" si="3"/>
        <v>661276.43</v>
      </c>
      <c r="D18" s="22">
        <f t="shared" si="3"/>
        <v>581716.53</v>
      </c>
      <c r="E18" s="22">
        <f t="shared" si="3"/>
        <v>210265.29</v>
      </c>
      <c r="F18" s="22">
        <f t="shared" si="3"/>
        <v>592269.16</v>
      </c>
      <c r="G18" s="22">
        <f t="shared" si="3"/>
        <v>824076.14</v>
      </c>
      <c r="H18" s="22">
        <f t="shared" si="3"/>
        <v>127440.53</v>
      </c>
      <c r="I18" s="22">
        <f t="shared" si="3"/>
        <v>481789.61</v>
      </c>
      <c r="J18" s="22">
        <f t="shared" si="3"/>
        <v>574437.48</v>
      </c>
      <c r="K18" s="22">
        <f t="shared" si="3"/>
        <v>805024.59</v>
      </c>
      <c r="L18" s="22">
        <f t="shared" si="3"/>
        <v>744072.87</v>
      </c>
      <c r="M18" s="22">
        <f t="shared" si="3"/>
        <v>350241.47</v>
      </c>
      <c r="N18" s="22">
        <f t="shared" si="3"/>
        <v>221856.21</v>
      </c>
      <c r="O18" s="27">
        <f aca="true" t="shared" si="4" ref="O18:O23">SUM(B18:N18)</f>
        <v>7057799.7299999995</v>
      </c>
    </row>
    <row r="19" spans="1:23" ht="18.75" customHeight="1">
      <c r="A19" s="26" t="s">
        <v>36</v>
      </c>
      <c r="B19" s="16">
        <f>IF(B15&lt;&gt;0,ROUND((B15-1)*B18,2),0)</f>
        <v>20319.74</v>
      </c>
      <c r="C19" s="22">
        <f aca="true" t="shared" si="5" ref="C19:N19">IF(C15&lt;&gt;0,ROUND((C15-1)*C18,2),0)</f>
        <v>27969.38</v>
      </c>
      <c r="D19" s="22">
        <f t="shared" si="5"/>
        <v>-18066.34</v>
      </c>
      <c r="E19" s="22">
        <f t="shared" si="5"/>
        <v>-15513.81</v>
      </c>
      <c r="F19" s="22">
        <f t="shared" si="5"/>
        <v>14751.98</v>
      </c>
      <c r="G19" s="22">
        <f t="shared" si="5"/>
        <v>36461.44</v>
      </c>
      <c r="H19" s="22">
        <f t="shared" si="5"/>
        <v>22760.03</v>
      </c>
      <c r="I19" s="22">
        <f t="shared" si="5"/>
        <v>-10499.95</v>
      </c>
      <c r="J19" s="22">
        <f t="shared" si="5"/>
        <v>26243.89</v>
      </c>
      <c r="K19" s="22">
        <f t="shared" si="5"/>
        <v>-10385.31</v>
      </c>
      <c r="L19" s="22">
        <f t="shared" si="5"/>
        <v>-5790.57</v>
      </c>
      <c r="M19" s="22">
        <f t="shared" si="5"/>
        <v>34571.97</v>
      </c>
      <c r="N19" s="22">
        <f t="shared" si="5"/>
        <v>-9260.24</v>
      </c>
      <c r="O19" s="27">
        <f t="shared" si="4"/>
        <v>113562.21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29708.68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25031.83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219047.51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-147848.44</v>
      </c>
      <c r="C25" s="31">
        <f>+C26+C28+C39+C40+C43-C44</f>
        <v>-112199.41</v>
      </c>
      <c r="D25" s="31">
        <f t="shared" si="6"/>
        <v>-560545.02</v>
      </c>
      <c r="E25" s="31">
        <f t="shared" si="6"/>
        <v>-29472.62</v>
      </c>
      <c r="F25" s="31">
        <f t="shared" si="6"/>
        <v>-617340.26</v>
      </c>
      <c r="G25" s="31">
        <f t="shared" si="6"/>
        <v>-190505.42</v>
      </c>
      <c r="H25" s="31">
        <f t="shared" si="6"/>
        <v>3953.5399999999936</v>
      </c>
      <c r="I25" s="31">
        <f t="shared" si="6"/>
        <v>-78014.9</v>
      </c>
      <c r="J25" s="31">
        <f t="shared" si="6"/>
        <v>-116430.70999999999</v>
      </c>
      <c r="K25" s="31">
        <f t="shared" si="6"/>
        <v>-113799.98999999999</v>
      </c>
      <c r="L25" s="31">
        <f t="shared" si="6"/>
        <v>-106522.28</v>
      </c>
      <c r="M25" s="31">
        <f t="shared" si="6"/>
        <v>-50547.91</v>
      </c>
      <c r="N25" s="31">
        <f t="shared" si="6"/>
        <v>-37238.65</v>
      </c>
      <c r="O25" s="31">
        <f t="shared" si="6"/>
        <v>-2156512.07</v>
      </c>
    </row>
    <row r="26" spans="1:15" ht="18.75" customHeight="1">
      <c r="A26" s="26" t="s">
        <v>42</v>
      </c>
      <c r="B26" s="32">
        <f>+B27</f>
        <v>-80590.4</v>
      </c>
      <c r="C26" s="32">
        <f>+C27</f>
        <v>-79640</v>
      </c>
      <c r="D26" s="32">
        <f aca="true" t="shared" si="7" ref="D26:O26">+D27</f>
        <v>-52707.6</v>
      </c>
      <c r="E26" s="32">
        <f t="shared" si="7"/>
        <v>-11607.2</v>
      </c>
      <c r="F26" s="32">
        <f t="shared" si="7"/>
        <v>-46384.8</v>
      </c>
      <c r="G26" s="32">
        <f t="shared" si="7"/>
        <v>-91317.6</v>
      </c>
      <c r="H26" s="32">
        <f t="shared" si="7"/>
        <v>-12166</v>
      </c>
      <c r="I26" s="32">
        <f t="shared" si="7"/>
        <v>-57002</v>
      </c>
      <c r="J26" s="32">
        <f t="shared" si="7"/>
        <v>-63263.2</v>
      </c>
      <c r="K26" s="32">
        <f t="shared" si="7"/>
        <v>-54379.6</v>
      </c>
      <c r="L26" s="32">
        <f t="shared" si="7"/>
        <v>-50415.2</v>
      </c>
      <c r="M26" s="32">
        <f t="shared" si="7"/>
        <v>-29946.4</v>
      </c>
      <c r="N26" s="32">
        <f t="shared" si="7"/>
        <v>-25128.4</v>
      </c>
      <c r="O26" s="32">
        <f t="shared" si="7"/>
        <v>-654548.4</v>
      </c>
    </row>
    <row r="27" spans="1:26" ht="18.75" customHeight="1">
      <c r="A27" s="28" t="s">
        <v>43</v>
      </c>
      <c r="B27" s="16">
        <f>ROUND((-B9)*$G$3,2)</f>
        <v>-80590.4</v>
      </c>
      <c r="C27" s="16">
        <f aca="true" t="shared" si="8" ref="C27:N27">ROUND((-C9)*$G$3,2)</f>
        <v>-79640</v>
      </c>
      <c r="D27" s="16">
        <f t="shared" si="8"/>
        <v>-52707.6</v>
      </c>
      <c r="E27" s="16">
        <f t="shared" si="8"/>
        <v>-11607.2</v>
      </c>
      <c r="F27" s="16">
        <f t="shared" si="8"/>
        <v>-46384.8</v>
      </c>
      <c r="G27" s="16">
        <f t="shared" si="8"/>
        <v>-91317.6</v>
      </c>
      <c r="H27" s="16">
        <f t="shared" si="8"/>
        <v>-12166</v>
      </c>
      <c r="I27" s="16">
        <f t="shared" si="8"/>
        <v>-57002</v>
      </c>
      <c r="J27" s="16">
        <f t="shared" si="8"/>
        <v>-63263.2</v>
      </c>
      <c r="K27" s="16">
        <f t="shared" si="8"/>
        <v>-54379.6</v>
      </c>
      <c r="L27" s="16">
        <f t="shared" si="8"/>
        <v>-50415.2</v>
      </c>
      <c r="M27" s="16">
        <f t="shared" si="8"/>
        <v>-29946.4</v>
      </c>
      <c r="N27" s="16">
        <f t="shared" si="8"/>
        <v>-25128.4</v>
      </c>
      <c r="O27" s="33">
        <f aca="true" t="shared" si="9" ref="O27:O44">SUM(B27:N27)</f>
        <v>-654548.4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-67258.04</v>
      </c>
      <c r="C28" s="32">
        <f aca="true" t="shared" si="10" ref="C28:O28">SUM(C29:C37)</f>
        <v>-32559.41</v>
      </c>
      <c r="D28" s="32">
        <f t="shared" si="10"/>
        <v>-701816.35</v>
      </c>
      <c r="E28" s="32">
        <f t="shared" si="10"/>
        <v>-17865.42</v>
      </c>
      <c r="F28" s="32">
        <f t="shared" si="10"/>
        <v>-631372.87</v>
      </c>
      <c r="G28" s="32">
        <f t="shared" si="10"/>
        <v>-99187.82</v>
      </c>
      <c r="H28" s="32">
        <f t="shared" si="10"/>
        <v>-152452.32</v>
      </c>
      <c r="I28" s="32">
        <f t="shared" si="10"/>
        <v>-21012.9</v>
      </c>
      <c r="J28" s="32">
        <f t="shared" si="10"/>
        <v>-53167.51</v>
      </c>
      <c r="K28" s="32">
        <f t="shared" si="10"/>
        <v>-59420.39</v>
      </c>
      <c r="L28" s="32">
        <f t="shared" si="10"/>
        <v>-56107.08</v>
      </c>
      <c r="M28" s="32">
        <f t="shared" si="10"/>
        <v>-20601.51</v>
      </c>
      <c r="N28" s="32">
        <f t="shared" si="10"/>
        <v>-12110.25</v>
      </c>
      <c r="O28" s="32">
        <f t="shared" si="10"/>
        <v>-1924931.87</v>
      </c>
    </row>
    <row r="29" spans="1:26" ht="18.75" customHeight="1">
      <c r="A29" s="28" t="s">
        <v>45</v>
      </c>
      <c r="B29" s="34">
        <v>-67258.04</v>
      </c>
      <c r="C29" s="34">
        <v>-32559.41</v>
      </c>
      <c r="D29" s="34">
        <v>-16816.35</v>
      </c>
      <c r="E29" s="34">
        <v>-17865.42</v>
      </c>
      <c r="F29" s="34">
        <v>-101875.97</v>
      </c>
      <c r="G29" s="34">
        <v>-99187.82</v>
      </c>
      <c r="H29" s="34">
        <v>-7452.32</v>
      </c>
      <c r="I29" s="34">
        <v>-21012.9</v>
      </c>
      <c r="J29" s="34">
        <v>-53167.51</v>
      </c>
      <c r="K29" s="34">
        <v>-59420.39</v>
      </c>
      <c r="L29" s="34">
        <v>-56107.08</v>
      </c>
      <c r="M29" s="34">
        <v>-20601.51</v>
      </c>
      <c r="N29" s="34">
        <v>-12110.25</v>
      </c>
      <c r="O29" s="34">
        <f t="shared" si="9"/>
        <v>-565434.9700000001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503.1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503.1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-1030000</v>
      </c>
      <c r="G35" s="34">
        <v>0</v>
      </c>
      <c r="H35" s="34">
        <v>-298000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-2577000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153000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153000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809628.49</v>
      </c>
      <c r="C42" s="37">
        <f aca="true" t="shared" si="11" ref="C42:N42">+C17+C25</f>
        <v>634061.6100000001</v>
      </c>
      <c r="D42" s="37">
        <f t="shared" si="11"/>
        <v>12924.449999999953</v>
      </c>
      <c r="E42" s="37">
        <f t="shared" si="11"/>
        <v>171000.26</v>
      </c>
      <c r="F42" s="37">
        <f t="shared" si="11"/>
        <v>15160.800000000047</v>
      </c>
      <c r="G42" s="37">
        <f t="shared" si="11"/>
        <v>693207.16</v>
      </c>
      <c r="H42" s="37">
        <f t="shared" si="11"/>
        <v>153000</v>
      </c>
      <c r="I42" s="37">
        <f t="shared" si="11"/>
        <v>434101.9</v>
      </c>
      <c r="J42" s="37">
        <f t="shared" si="11"/>
        <v>517989.03</v>
      </c>
      <c r="K42" s="37">
        <f t="shared" si="11"/>
        <v>733086.9899999999</v>
      </c>
      <c r="L42" s="37">
        <f t="shared" si="11"/>
        <v>678081.88</v>
      </c>
      <c r="M42" s="37">
        <f t="shared" si="11"/>
        <v>373026.98</v>
      </c>
      <c r="N42" s="37">
        <f t="shared" si="11"/>
        <v>190309.21</v>
      </c>
      <c r="O42" s="37">
        <f>SUM(B42:N42)</f>
        <v>5415578.760000001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-193978.93</v>
      </c>
      <c r="E44" s="34">
        <v>0</v>
      </c>
      <c r="F44" s="34">
        <v>-60417.41</v>
      </c>
      <c r="G44" s="34">
        <v>0</v>
      </c>
      <c r="H44" s="34">
        <v>-15571.86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-269968.2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809628.49</v>
      </c>
      <c r="C48" s="52">
        <f t="shared" si="12"/>
        <v>634061.61</v>
      </c>
      <c r="D48" s="52">
        <f t="shared" si="12"/>
        <v>12924.45</v>
      </c>
      <c r="E48" s="52">
        <f t="shared" si="12"/>
        <v>171000.26</v>
      </c>
      <c r="F48" s="52">
        <f t="shared" si="12"/>
        <v>15160.8</v>
      </c>
      <c r="G48" s="52">
        <f t="shared" si="12"/>
        <v>693207.15</v>
      </c>
      <c r="H48" s="52">
        <f t="shared" si="12"/>
        <v>153000</v>
      </c>
      <c r="I48" s="52">
        <f t="shared" si="12"/>
        <v>434101.89</v>
      </c>
      <c r="J48" s="52">
        <f t="shared" si="12"/>
        <v>517989.02</v>
      </c>
      <c r="K48" s="52">
        <f t="shared" si="12"/>
        <v>733086.99</v>
      </c>
      <c r="L48" s="52">
        <f t="shared" si="12"/>
        <v>678081.88</v>
      </c>
      <c r="M48" s="52">
        <f t="shared" si="12"/>
        <v>373026.98</v>
      </c>
      <c r="N48" s="52">
        <f t="shared" si="12"/>
        <v>190309.21</v>
      </c>
      <c r="O48" s="37">
        <f t="shared" si="12"/>
        <v>5415578.730000001</v>
      </c>
      <c r="Q48"/>
    </row>
    <row r="49" spans="1:18" ht="18.75" customHeight="1">
      <c r="A49" s="26" t="s">
        <v>61</v>
      </c>
      <c r="B49" s="52">
        <v>656184.67</v>
      </c>
      <c r="C49" s="52">
        <v>458799.26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1114983.9300000002</v>
      </c>
      <c r="P49"/>
      <c r="Q49"/>
      <c r="R49" s="44"/>
    </row>
    <row r="50" spans="1:16" ht="18.75" customHeight="1">
      <c r="A50" s="26" t="s">
        <v>62</v>
      </c>
      <c r="B50" s="52">
        <v>153443.82</v>
      </c>
      <c r="C50" s="52">
        <v>175262.35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328706.17000000004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153000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165924.45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171000.26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171000.26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15160.8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15160.8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693207.15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693207.15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434101.89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434101.89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517989.02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517989.02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733086.99</v>
      </c>
      <c r="L57" s="32">
        <v>678081.88</v>
      </c>
      <c r="M57" s="53">
        <v>0</v>
      </c>
      <c r="N57" s="53">
        <v>0</v>
      </c>
      <c r="O57" s="37">
        <f t="shared" si="13"/>
        <v>1411168.87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373026.98</v>
      </c>
      <c r="N58" s="53">
        <v>0</v>
      </c>
      <c r="O58" s="37">
        <f t="shared" si="13"/>
        <v>373026.98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190309.21</v>
      </c>
      <c r="O59" s="56">
        <f t="shared" si="13"/>
        <v>190309.21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2020-01-24T18:34:54Z</dcterms:modified>
  <cp:category/>
  <cp:version/>
  <cp:contentType/>
  <cp:contentStatus/>
</cp:coreProperties>
</file>